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9720" windowHeight="6270" activeTab="2"/>
  </bookViews>
  <sheets>
    <sheet name="1 квартал 2009" sheetId="1" r:id="rId1"/>
    <sheet name="1 півріччя" sheetId="2" r:id="rId2"/>
    <sheet name="9 місяців" sheetId="3" r:id="rId3"/>
  </sheets>
  <definedNames>
    <definedName name="_xlnm.Print_Titles" localSheetId="0">'1 квартал 2009'!$7:$8</definedName>
    <definedName name="_xlnm.Print_Titles" localSheetId="1">'1 півріччя'!$7:$8</definedName>
    <definedName name="_xlnm.Print_Titles" localSheetId="2">'9 місяців'!$7:$8</definedName>
    <definedName name="_xlnm.Print_Area" localSheetId="0">'1 квартал 2009'!$A$1:$H$76</definedName>
    <definedName name="_xlnm.Print_Area" localSheetId="1">'1 півріччя'!$A$4:$H$78</definedName>
    <definedName name="_xlnm.Print_Area" localSheetId="2">'9 місяців'!$A$4:$H$78</definedName>
  </definedNames>
  <calcPr fullCalcOnLoad="1"/>
</workbook>
</file>

<file path=xl/sharedStrings.xml><?xml version="1.0" encoding="utf-8"?>
<sst xmlns="http://schemas.openxmlformats.org/spreadsheetml/2006/main" count="424" uniqueCount="169">
  <si>
    <t>№ п.п.</t>
  </si>
  <si>
    <t>Коди</t>
  </si>
  <si>
    <t>Назва доходного джерела</t>
  </si>
  <si>
    <t>1.1</t>
  </si>
  <si>
    <t>Податки на доходи, податок на прибуток, податок на збільшення ринкової вартості</t>
  </si>
  <si>
    <t>1.1.1</t>
  </si>
  <si>
    <t>1.2</t>
  </si>
  <si>
    <t>Плата за землю</t>
  </si>
  <si>
    <t>1.3</t>
  </si>
  <si>
    <t>1.3.1</t>
  </si>
  <si>
    <t>Податок на промисел</t>
  </si>
  <si>
    <t>Плата за державну реєстрацію суб"єктів підприємницької діяльності</t>
  </si>
  <si>
    <t>Інші податки</t>
  </si>
  <si>
    <t>1.4.1</t>
  </si>
  <si>
    <t>Місцеві податки і збори</t>
  </si>
  <si>
    <t>1.4.3</t>
  </si>
  <si>
    <t>2</t>
  </si>
  <si>
    <t>Неподаткові надходження</t>
  </si>
  <si>
    <t>2.1</t>
  </si>
  <si>
    <t>2.1.1</t>
  </si>
  <si>
    <t>2.2</t>
  </si>
  <si>
    <t>Адміністративні збори та платежі, доходи від некомерційного та побічного продажу</t>
  </si>
  <si>
    <t>2.2.1</t>
  </si>
  <si>
    <t>Державне мито</t>
  </si>
  <si>
    <t>тис.грн.</t>
  </si>
  <si>
    <t>Відсоток виконання (5/4)</t>
  </si>
  <si>
    <t>3.</t>
  </si>
  <si>
    <t>Податки на власність</t>
  </si>
  <si>
    <t>Збори за спеціальне використання природних ресурсів</t>
  </si>
  <si>
    <t>Внутрішні податки на товари та послуги</t>
  </si>
  <si>
    <t>Єдиний податок для суб'єктів малого підприємництва</t>
  </si>
  <si>
    <t>Адміністративні штрафи та інші санкції</t>
  </si>
  <si>
    <t xml:space="preserve">Податок з власників транспортних засобів та інших самохідних машин і механізмів </t>
  </si>
  <si>
    <t>Власні надходження бюджетних установ</t>
  </si>
  <si>
    <t>Цільові фонди</t>
  </si>
  <si>
    <t xml:space="preserve">Збір за забруднення навколишнього природного середовища </t>
  </si>
  <si>
    <t>Плата за торговий патент на деякі види підприємницької діяльності</t>
  </si>
  <si>
    <t>Кошти, що одержані із загального фонду до бюджету розвитку (спеціального фонду)</t>
  </si>
  <si>
    <t>Податок на прибуток підприємств і організацій, що належать до комунальної власності</t>
  </si>
  <si>
    <t>Субвенції</t>
  </si>
  <si>
    <t>З іншої частини бюджету</t>
  </si>
  <si>
    <t>4</t>
  </si>
  <si>
    <t>1.4.</t>
  </si>
  <si>
    <t>1.4.4</t>
  </si>
  <si>
    <t>1.5</t>
  </si>
  <si>
    <t>1.5.1</t>
  </si>
  <si>
    <t>1.1.</t>
  </si>
  <si>
    <t>1.5.3</t>
  </si>
  <si>
    <t>Офіційні трансферти</t>
  </si>
  <si>
    <t>3.2.1</t>
  </si>
  <si>
    <t>3.2.2</t>
  </si>
  <si>
    <t>3.2.3</t>
  </si>
  <si>
    <t>3.2.</t>
  </si>
  <si>
    <t>3.2.4</t>
  </si>
  <si>
    <t>3.2.5</t>
  </si>
  <si>
    <t>3.2.6</t>
  </si>
  <si>
    <t>Податок з доходів фізичних осіб</t>
  </si>
  <si>
    <t>Інші субвенції (міста та райони обласного підпорядкування)</t>
  </si>
  <si>
    <t>Податкові надходження</t>
  </si>
  <si>
    <t>Плата за оренду майнових комплексів та іншого майна, що у комунальній власності</t>
  </si>
  <si>
    <t>Відхилення (+,-)                     (5-4)</t>
  </si>
  <si>
    <t>Інші надходження</t>
  </si>
  <si>
    <t>Субвенція з державного бюджету місцевим бюджетам на виплату допомоги сім'ям з дітьми, малозабезпеченим сім'ям, інвалідам з дитинства і дітям - інвалідам</t>
  </si>
  <si>
    <t>Інші неподаткові надходження</t>
  </si>
  <si>
    <t>Доходи від власності та підприемницької діяльності</t>
  </si>
  <si>
    <t>2.2.2</t>
  </si>
  <si>
    <t>2.4</t>
  </si>
  <si>
    <t>2.4.1</t>
  </si>
  <si>
    <t>5</t>
  </si>
  <si>
    <t>3.2.7</t>
  </si>
  <si>
    <t>Надходження від відчудження майна, яке належить Автономній Республіці Крим та майна, що знаходиться у комунальній власності</t>
  </si>
  <si>
    <t>1.4.2</t>
  </si>
  <si>
    <t>Плата за видачу ліцензій та сертифікатів</t>
  </si>
  <si>
    <t>1.5.2</t>
  </si>
  <si>
    <t>Фіксований с/г податок</t>
  </si>
  <si>
    <t>Інші надходження до фондів охорони навколишнього природного середовища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</si>
  <si>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</si>
  <si>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держ.бюджету місцевим бюджетам на будівництво, реконструкцію, ремонт автомобільних доріг комунальної власності</t>
  </si>
  <si>
    <t xml:space="preserve">Субвенція з державного бюджету місцевим бюджетам на здійснення виплат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</t>
  </si>
  <si>
    <t>3.2.8</t>
  </si>
  <si>
    <t>7</t>
  </si>
  <si>
    <t>Плата за державну реєстрацію, крім державної реєстрації суб"єктів підприємницької діяльності</t>
  </si>
  <si>
    <t>1.4.5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</si>
  <si>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міських, міст республіканського в АРК і обласного значення, районних у міста Києві і Севастополі</t>
  </si>
  <si>
    <t>3.1.1</t>
  </si>
  <si>
    <t>3.1</t>
  </si>
  <si>
    <t>Дотації</t>
  </si>
  <si>
    <t>ВСЬОГО  ПО ЗАГАЛЬНОМУ ТА СПЕЦІАЛЬНОМУ ФОНДАХ:</t>
  </si>
  <si>
    <t>3.1.1.</t>
  </si>
  <si>
    <t>Додаткової дотація, що одержуються з державного бюджету</t>
  </si>
  <si>
    <t>3.2.9</t>
  </si>
  <si>
    <t>Субвенція з державного бюджету місцевим бюджетам на утримання дітей-сиріт, позбавлених батьківського піклування, в дитячих будинках сімейного типу та прийомних сім’ях</t>
  </si>
  <si>
    <t>РАЗОМ ДОХОДІВ ПО ЗАГАЛЬНОМУ ФОНДУ (без урахування офіційних трансфертів)</t>
  </si>
  <si>
    <t>ВСЬОГО ДОХОДІВ ПО ЗАГАЛЬНОМУ ФОНДУ ( з урахуванням офіційних трансфертів)</t>
  </si>
  <si>
    <t>РАЗОМ ДОХОДІВ ПО СПЕЦІАЛЬНОМУ ФОНДУ  (з урахуванням офіційних трансфертів)</t>
  </si>
  <si>
    <t>Загальний фонд</t>
  </si>
  <si>
    <t>Спеціальний фонд</t>
  </si>
  <si>
    <t>С.В.Качко</t>
  </si>
  <si>
    <t>Цільві фонди, утворені ВР АРК, органами місцевого самоврядування та місцевими органами виконавчої влади</t>
  </si>
  <si>
    <t>4.</t>
  </si>
  <si>
    <t>5.</t>
  </si>
  <si>
    <t>6.</t>
  </si>
  <si>
    <t>6.1</t>
  </si>
  <si>
    <t>Заступник міського голови з питань діяльності виконавчих органів ради-                                                                                                                                         начальник фінансового управління міської ради</t>
  </si>
  <si>
    <t>2.1.2</t>
  </si>
  <si>
    <t xml:space="preserve">Виконання бюджету міста Южноукраїнська </t>
  </si>
  <si>
    <t>Додаток 1</t>
  </si>
  <si>
    <t xml:space="preserve">до рішення _____ сесії ______ скликання </t>
  </si>
  <si>
    <t>Субвенція з державного бюджету місцевим бюджетам на надання пільг ветеранам війни, ветеранам праці, які мають особливі трудові заслуги перед Батьківщиною, ветеранам військової служби, ветеранам органів внутрішніх справ, ветеранам державної пожежної охорон</t>
  </si>
  <si>
    <t>Субвенція з держ.бюджету місцевим бюджетам на погашення заборгованості минулих років з різниці в тарифах на теплову енергію, послуги з вопостачання та водовідведення, що постачались населенню, яка виникла у зв’язку з невідповідністю  фактичної вартості те</t>
  </si>
  <si>
    <t>2.1.3</t>
  </si>
  <si>
    <t>7.</t>
  </si>
  <si>
    <t>7.1</t>
  </si>
  <si>
    <t>7.2</t>
  </si>
  <si>
    <t>2.1.4</t>
  </si>
  <si>
    <t>Нажходження від розміщення в установах банків тимчасово вільних бюджетних коштів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</si>
  <si>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в тому числі звільненим у запас або відставку за станом здоров'я, віком, вислугою років та у зв'язку із скоро</t>
  </si>
  <si>
    <t>які перебували на їх утриманні, звільненим з військової служби особам, які стали інвалідами під час проходження військової служби, батькам та членам сімей військовослужбовців, які загинули, померли або стали інвалідами при проходженні військової служби, р</t>
  </si>
  <si>
    <t>Субвенція з державного бюджету  місцевим бюджетам  на надання пільг ветеранам війни і праці, ветеранам військової служби, ветеранам органів внутрішніх справ, ветеранам державної пожежної охорони, особам, звільненим з військової служби, які сиали інвалідам</t>
  </si>
  <si>
    <t>Субвенція з державного бюджету  місцевим бюджетам  на надання  пільг ветеранам війни, ветеранам праці, які мають особливі трудові заслуги перед Батьківщиною, ветеранам військової служби, ветеранам органів внутрішніх справ, ветеранам державної пожежної охо</t>
  </si>
  <si>
    <t>Субвенція з державного бюджету на погашення заборгованості з різниці в тарифах на теплову енергію, послуги з водопостачання та водовідведення, що вироблялися, транспортувалися та, постачалися населенню, яка виникла у зв"язку із невідповідністю фактичної в</t>
  </si>
  <si>
    <t>Субвенція з держ.бюджету місцевим бюджетам на соціально-економічний розвиток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</si>
  <si>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гром.харчування та послуг</t>
  </si>
  <si>
    <t>2.1.5</t>
  </si>
  <si>
    <t>Адміністративні штрафи у сфері забезпечення безпеки дорожнього руху</t>
  </si>
  <si>
    <t>міської ради від _________2009 року №______</t>
  </si>
  <si>
    <t xml:space="preserve"> План                                                     на 2009 рік з урахуванням внесених змін</t>
  </si>
  <si>
    <t>Фактичні надходження станом на 01.04.2009р.</t>
  </si>
  <si>
    <t>по доходам за  2009 рік</t>
  </si>
  <si>
    <t>Додаткова дотація з державного бюджету на вирівнювання фінансової забезпеченості місцевих бюджетів</t>
  </si>
  <si>
    <t>2.5</t>
  </si>
  <si>
    <t>Надходження коштів від реалізації безхазяйного майна, знахідок, спадкового майна</t>
  </si>
  <si>
    <t>7.1.</t>
  </si>
  <si>
    <t>Фактичні надходження станом на 01.07.2009р.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</si>
  <si>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 вивезення побутового сміття та рідких нечистот</t>
  </si>
  <si>
    <t>Субвенція з державного бюджету місцевим бюджетам на надання пільг ветеранам війни і праці, які мають особливі трудові заслуги перед державою, на надання пільг та житлових субсидій населенню на придбання твердого та рідкого пічного побутового палива і скра</t>
  </si>
  <si>
    <t>Субвенція з державного бюджету місцевим бюджетам на фінансування ремонту приміщень управлінь праці та соціального захисту населення виконавчих органів міських, міст республіканського в АРК і обласного значення, районних у містах Києві і Севастополі та рай</t>
  </si>
  <si>
    <t>Фактичні надходження станом на 01.10.2009р.</t>
  </si>
  <si>
    <t>Субвенція з державного бюджету місцевим бюджетам на виплату допомоги сім’ям з дітьми, малозабезпеченим сім’ям,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</si>
  <si>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громадянм органів внутрішніх справ, ветеранам державної пожежної охорони, особам, звільненим з військової служби, які сиали інвалідам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</si>
  <si>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</si>
  <si>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 - педагогічним та іншим категоріям працівників навчальних закладів"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</si>
  <si>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наданням соціальних послуг в дитячих будинках сімейного типу та прийомних сім’ях за принципом "гроші ходять за дитиною"</t>
  </si>
  <si>
    <t>Субвенція з державного бюджету місцевим бюджетам на фінансування ремонту приміщень управлінь праці та соціального захисту населення виконавчих органів міських (міст республіканського в АРК і обласного значення, районних у містах Києві і Севастополі) та районих у містах рад для здійснення заходів з виконання спільного із Світовим банком проекту "Вдосконалення системи соціальної допомоги"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</si>
  <si>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</si>
  <si>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відповідними органами державної влади чи органами місцевого самоврядування</t>
  </si>
  <si>
    <t>по доходам за 2009 рік</t>
  </si>
  <si>
    <t>2.3</t>
  </si>
  <si>
    <t>2.3.1</t>
  </si>
  <si>
    <t>3</t>
  </si>
  <si>
    <t>4.1</t>
  </si>
  <si>
    <t>4.1.1</t>
  </si>
  <si>
    <t>4.2.</t>
  </si>
  <si>
    <t>4.2.1</t>
  </si>
  <si>
    <t>4.2.2.</t>
  </si>
  <si>
    <t>4.2.3</t>
  </si>
  <si>
    <t>4.2.4</t>
  </si>
  <si>
    <t>4.2.5</t>
  </si>
  <si>
    <t>4.2.6</t>
  </si>
  <si>
    <t>4.2.7</t>
  </si>
  <si>
    <t>2.2.</t>
  </si>
  <si>
    <t>3.2</t>
  </si>
  <si>
    <t>3.3</t>
  </si>
  <si>
    <t>5.1</t>
  </si>
  <si>
    <t>5.2</t>
  </si>
  <si>
    <t>Заступник начальника фінансового управління Южноукраїнської міської ради</t>
  </si>
  <si>
    <t>Т.О.Копайгора</t>
  </si>
  <si>
    <t>по доходам за 9 місяців 2009 року</t>
  </si>
  <si>
    <t xml:space="preserve">Інформація про виконання бюджету міста Южноукраїнська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</si>
</sst>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</numFmts>
  <fonts count="2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20"/>
      <color indexed="8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b/>
      <i/>
      <u val="single"/>
      <sz val="24"/>
      <name val="Times New Roman"/>
      <family val="1"/>
    </font>
    <font>
      <b/>
      <i/>
      <sz val="20"/>
      <name val="Times New Roman"/>
      <family val="1"/>
    </font>
    <font>
      <b/>
      <i/>
      <sz val="24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179" fontId="10" fillId="0" borderId="0" xfId="0" applyNumberFormat="1" applyFont="1" applyAlignment="1">
      <alignment/>
    </xf>
    <xf numFmtId="179" fontId="10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3" fontId="5" fillId="0" borderId="2" xfId="0" applyNumberFormat="1" applyFont="1" applyBorder="1" applyAlignment="1">
      <alignment horizontal="center"/>
    </xf>
    <xf numFmtId="179" fontId="1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1" fillId="0" borderId="2" xfId="0" applyFont="1" applyBorder="1" applyAlignment="1">
      <alignment horizontal="center" vertical="center"/>
    </xf>
    <xf numFmtId="179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9" fontId="15" fillId="0" borderId="0" xfId="0" applyNumberFormat="1" applyFont="1" applyAlignment="1">
      <alignment horizontal="right"/>
    </xf>
    <xf numFmtId="179" fontId="17" fillId="0" borderId="2" xfId="0" applyNumberFormat="1" applyFont="1" applyBorder="1" applyAlignment="1">
      <alignment horizontal="right"/>
    </xf>
    <xf numFmtId="179" fontId="18" fillId="0" borderId="2" xfId="0" applyNumberFormat="1" applyFont="1" applyBorder="1" applyAlignment="1">
      <alignment horizontal="right"/>
    </xf>
    <xf numFmtId="179" fontId="17" fillId="0" borderId="2" xfId="0" applyNumberFormat="1" applyFont="1" applyBorder="1" applyAlignment="1">
      <alignment horizontal="right" vertical="center"/>
    </xf>
    <xf numFmtId="179" fontId="18" fillId="0" borderId="2" xfId="0" applyNumberFormat="1" applyFont="1" applyBorder="1" applyAlignment="1">
      <alignment horizontal="right" vertical="center"/>
    </xf>
    <xf numFmtId="179" fontId="18" fillId="0" borderId="2" xfId="0" applyNumberFormat="1" applyFont="1" applyFill="1" applyBorder="1" applyAlignment="1">
      <alignment horizontal="right"/>
    </xf>
    <xf numFmtId="179" fontId="17" fillId="0" borderId="2" xfId="0" applyNumberFormat="1" applyFont="1" applyFill="1" applyBorder="1" applyAlignment="1">
      <alignment horizontal="right"/>
    </xf>
    <xf numFmtId="179" fontId="19" fillId="2" borderId="2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16" fontId="11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vertical="top" wrapText="1"/>
    </xf>
    <xf numFmtId="17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79" fontId="18" fillId="0" borderId="2" xfId="0" applyNumberFormat="1" applyFont="1" applyBorder="1" applyAlignment="1">
      <alignment horizontal="right" wrapText="1"/>
    </xf>
    <xf numFmtId="0" fontId="23" fillId="0" borderId="2" xfId="0" applyFont="1" applyBorder="1" applyAlignment="1">
      <alignment/>
    </xf>
    <xf numFmtId="0" fontId="23" fillId="0" borderId="2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3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wrapText="1"/>
    </xf>
    <xf numFmtId="0" fontId="24" fillId="0" borderId="2" xfId="0" applyFont="1" applyBorder="1" applyAlignment="1">
      <alignment horizontal="left" wrapText="1"/>
    </xf>
    <xf numFmtId="0" fontId="24" fillId="0" borderId="4" xfId="0" applyNumberFormat="1" applyFont="1" applyBorder="1" applyAlignment="1">
      <alignment horizontal="left" wrapText="1"/>
    </xf>
    <xf numFmtId="0" fontId="24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wrapText="1"/>
    </xf>
    <xf numFmtId="0" fontId="23" fillId="0" borderId="2" xfId="0" applyNumberFormat="1" applyFont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wrapText="1"/>
    </xf>
    <xf numFmtId="0" fontId="11" fillId="0" borderId="2" xfId="0" applyNumberFormat="1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6" fillId="0" borderId="2" xfId="0" applyFont="1" applyFill="1" applyBorder="1" applyAlignment="1">
      <alignment horizontal="left" wrapText="1"/>
    </xf>
    <xf numFmtId="179" fontId="8" fillId="0" borderId="0" xfId="0" applyNumberFormat="1" applyFont="1" applyAlignment="1">
      <alignment/>
    </xf>
    <xf numFmtId="0" fontId="10" fillId="0" borderId="2" xfId="0" applyFont="1" applyBorder="1" applyAlignment="1">
      <alignment wrapText="1"/>
    </xf>
    <xf numFmtId="49" fontId="10" fillId="0" borderId="2" xfId="0" applyNumberFormat="1" applyFont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179" fontId="18" fillId="0" borderId="2" xfId="0" applyNumberFormat="1" applyFont="1" applyFill="1" applyBorder="1" applyAlignment="1">
      <alignment/>
    </xf>
    <xf numFmtId="179" fontId="18" fillId="0" borderId="2" xfId="0" applyNumberFormat="1" applyFont="1" applyBorder="1" applyAlignment="1">
      <alignment/>
    </xf>
    <xf numFmtId="0" fontId="10" fillId="0" borderId="4" xfId="0" applyNumberFormat="1" applyFont="1" applyBorder="1" applyAlignment="1">
      <alignment horizontal="left" wrapText="1"/>
    </xf>
    <xf numFmtId="0" fontId="14" fillId="0" borderId="2" xfId="0" applyNumberFormat="1" applyFont="1" applyFill="1" applyBorder="1" applyAlignment="1">
      <alignment horizontal="left" wrapText="1"/>
    </xf>
    <xf numFmtId="0" fontId="10" fillId="0" borderId="2" xfId="0" applyNumberFormat="1" applyFont="1" applyBorder="1" applyAlignment="1">
      <alignment horizontal="left" wrapText="1"/>
    </xf>
    <xf numFmtId="0" fontId="10" fillId="0" borderId="2" xfId="0" applyNumberFormat="1" applyFont="1" applyBorder="1" applyAlignment="1">
      <alignment horizontal="left" vertical="center" wrapText="1"/>
    </xf>
    <xf numFmtId="179" fontId="23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0" fontId="23" fillId="0" borderId="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179" fontId="22" fillId="0" borderId="0" xfId="0" applyNumberFormat="1" applyFont="1" applyAlignment="1">
      <alignment horizontal="right"/>
    </xf>
    <xf numFmtId="179" fontId="18" fillId="0" borderId="5" xfId="0" applyNumberFormat="1" applyFont="1" applyFill="1" applyBorder="1" applyAlignment="1">
      <alignment horizontal="right"/>
    </xf>
    <xf numFmtId="179" fontId="18" fillId="0" borderId="6" xfId="0" applyNumberFormat="1" applyFont="1" applyFill="1" applyBorder="1" applyAlignment="1">
      <alignment horizontal="right"/>
    </xf>
    <xf numFmtId="0" fontId="21" fillId="0" borderId="0" xfId="0" applyFont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/>
    </xf>
    <xf numFmtId="179" fontId="18" fillId="0" borderId="3" xfId="0" applyNumberFormat="1" applyFont="1" applyBorder="1" applyAlignment="1">
      <alignment horizontal="right"/>
    </xf>
    <xf numFmtId="179" fontId="18" fillId="0" borderId="4" xfId="0" applyNumberFormat="1" applyFont="1" applyBorder="1" applyAlignment="1">
      <alignment horizontal="right"/>
    </xf>
    <xf numFmtId="179" fontId="18" fillId="0" borderId="2" xfId="0" applyNumberFormat="1" applyFont="1" applyBorder="1" applyAlignment="1">
      <alignment horizontal="right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20" fillId="0" borderId="2" xfId="0" applyFont="1" applyBorder="1" applyAlignment="1">
      <alignment horizontal="center" wrapText="1"/>
    </xf>
    <xf numFmtId="0" fontId="24" fillId="0" borderId="9" xfId="0" applyFont="1" applyFill="1" applyBorder="1" applyAlignment="1">
      <alignment horizontal="center" vertical="center"/>
    </xf>
    <xf numFmtId="179" fontId="18" fillId="0" borderId="10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left" wrapText="1"/>
    </xf>
    <xf numFmtId="0" fontId="27" fillId="0" borderId="4" xfId="0" applyFont="1" applyBorder="1" applyAlignment="1">
      <alignment horizontal="left" wrapText="1"/>
    </xf>
    <xf numFmtId="17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view="pageBreakPreview" zoomScale="50" zoomScaleNormal="60" zoomScaleSheetLayoutView="50" workbookViewId="0" topLeftCell="A1">
      <selection activeCell="F39" sqref="F39"/>
    </sheetView>
  </sheetViews>
  <sheetFormatPr defaultColWidth="9.00390625" defaultRowHeight="12.75"/>
  <cols>
    <col min="1" max="1" width="9.375" style="26" customWidth="1"/>
    <col min="2" max="2" width="18.25390625" style="26" customWidth="1"/>
    <col min="3" max="3" width="111.875" style="17" customWidth="1"/>
    <col min="4" max="4" width="29.00390625" style="7" customWidth="1"/>
    <col min="5" max="5" width="25.375" style="7" customWidth="1"/>
    <col min="6" max="6" width="22.625" style="7" customWidth="1"/>
    <col min="7" max="7" width="21.375" style="7" customWidth="1"/>
    <col min="8" max="16384" width="9.125" style="1" customWidth="1"/>
  </cols>
  <sheetData>
    <row r="1" ht="26.25">
      <c r="F1" s="7" t="s">
        <v>106</v>
      </c>
    </row>
    <row r="2" ht="26.25">
      <c r="E2" s="7" t="s">
        <v>107</v>
      </c>
    </row>
    <row r="3" spans="5:7" ht="26.25">
      <c r="E3" s="7" t="s">
        <v>125</v>
      </c>
      <c r="F3" s="11"/>
      <c r="G3" s="11"/>
    </row>
    <row r="4" spans="1:7" ht="28.5" customHeight="1">
      <c r="A4" s="77" t="s">
        <v>105</v>
      </c>
      <c r="B4" s="77"/>
      <c r="C4" s="77"/>
      <c r="D4" s="77"/>
      <c r="E4" s="77"/>
      <c r="F4" s="77"/>
      <c r="G4" s="77"/>
    </row>
    <row r="5" spans="1:7" ht="28.5" customHeight="1">
      <c r="A5" s="77" t="s">
        <v>128</v>
      </c>
      <c r="B5" s="77"/>
      <c r="C5" s="77"/>
      <c r="D5" s="77"/>
      <c r="E5" s="77"/>
      <c r="F5" s="77"/>
      <c r="G5" s="77"/>
    </row>
    <row r="6" spans="3:7" ht="23.25" customHeight="1">
      <c r="C6" s="33"/>
      <c r="D6" s="8"/>
      <c r="E6" s="8"/>
      <c r="G6" s="18" t="s">
        <v>24</v>
      </c>
    </row>
    <row r="7" spans="1:7" s="17" customFormat="1" ht="123" customHeight="1">
      <c r="A7" s="31" t="s">
        <v>0</v>
      </c>
      <c r="B7" s="15" t="s">
        <v>1</v>
      </c>
      <c r="C7" s="15" t="s">
        <v>2</v>
      </c>
      <c r="D7" s="16" t="s">
        <v>126</v>
      </c>
      <c r="E7" s="16" t="s">
        <v>127</v>
      </c>
      <c r="F7" s="16" t="s">
        <v>60</v>
      </c>
      <c r="G7" s="16" t="s">
        <v>25</v>
      </c>
    </row>
    <row r="8" spans="1:7" s="9" customFormat="1" ht="25.5">
      <c r="A8" s="15">
        <v>1</v>
      </c>
      <c r="B8" s="15">
        <v>2</v>
      </c>
      <c r="C8" s="34">
        <v>3</v>
      </c>
      <c r="D8" s="10">
        <v>4</v>
      </c>
      <c r="E8" s="10">
        <v>5</v>
      </c>
      <c r="F8" s="10">
        <v>6</v>
      </c>
      <c r="G8" s="10">
        <v>7</v>
      </c>
    </row>
    <row r="9" spans="1:7" ht="33" customHeight="1">
      <c r="A9" s="78" t="s">
        <v>95</v>
      </c>
      <c r="B9" s="78"/>
      <c r="C9" s="78"/>
      <c r="D9" s="78"/>
      <c r="E9" s="78"/>
      <c r="F9" s="78"/>
      <c r="G9" s="78"/>
    </row>
    <row r="10" spans="1:7" s="3" customFormat="1" ht="30">
      <c r="A10" s="15">
        <v>1</v>
      </c>
      <c r="B10" s="45">
        <v>100000</v>
      </c>
      <c r="C10" s="42" t="s">
        <v>58</v>
      </c>
      <c r="D10" s="19">
        <f>D11+D14+D16+D22</f>
        <v>68475</v>
      </c>
      <c r="E10" s="19">
        <f>E11+E14+E16+E22</f>
        <v>16841.300000000003</v>
      </c>
      <c r="F10" s="19">
        <f aca="true" t="shared" si="0" ref="F10:F26">E10-D10</f>
        <v>-51633.7</v>
      </c>
      <c r="G10" s="19">
        <f aca="true" t="shared" si="1" ref="G10:G17">E10/D10*100</f>
        <v>24.59481562614093</v>
      </c>
    </row>
    <row r="11" spans="1:7" ht="58.5" customHeight="1">
      <c r="A11" s="27" t="s">
        <v>3</v>
      </c>
      <c r="B11" s="45">
        <v>110000</v>
      </c>
      <c r="C11" s="43" t="s">
        <v>4</v>
      </c>
      <c r="D11" s="19">
        <f>D13+D12</f>
        <v>59150</v>
      </c>
      <c r="E11" s="19">
        <f>E12+E13</f>
        <v>14178.7</v>
      </c>
      <c r="F11" s="19">
        <f t="shared" si="0"/>
        <v>-44971.3</v>
      </c>
      <c r="G11" s="19">
        <f t="shared" si="1"/>
        <v>23.97075232459848</v>
      </c>
    </row>
    <row r="12" spans="1:7" ht="38.25" customHeight="1">
      <c r="A12" s="28" t="s">
        <v>5</v>
      </c>
      <c r="B12" s="46">
        <v>110100</v>
      </c>
      <c r="C12" s="44" t="s">
        <v>56</v>
      </c>
      <c r="D12" s="20">
        <v>59000</v>
      </c>
      <c r="E12" s="20">
        <v>14156.6</v>
      </c>
      <c r="F12" s="19">
        <f t="shared" si="0"/>
        <v>-44843.4</v>
      </c>
      <c r="G12" s="19">
        <f t="shared" si="1"/>
        <v>23.994237288135594</v>
      </c>
    </row>
    <row r="13" spans="1:7" ht="60" customHeight="1">
      <c r="A13" s="27" t="s">
        <v>6</v>
      </c>
      <c r="B13" s="45">
        <v>110202</v>
      </c>
      <c r="C13" s="43" t="s">
        <v>38</v>
      </c>
      <c r="D13" s="19">
        <v>150</v>
      </c>
      <c r="E13" s="19">
        <v>22.1</v>
      </c>
      <c r="F13" s="19">
        <f t="shared" si="0"/>
        <v>-127.9</v>
      </c>
      <c r="G13" s="19">
        <f t="shared" si="1"/>
        <v>14.733333333333334</v>
      </c>
    </row>
    <row r="14" spans="1:7" ht="35.25" customHeight="1">
      <c r="A14" s="27" t="s">
        <v>8</v>
      </c>
      <c r="B14" s="45">
        <v>130000</v>
      </c>
      <c r="C14" s="43" t="s">
        <v>28</v>
      </c>
      <c r="D14" s="19">
        <f>D15</f>
        <v>6500</v>
      </c>
      <c r="E14" s="19">
        <f>E15</f>
        <v>1700.7</v>
      </c>
      <c r="F14" s="19">
        <f t="shared" si="0"/>
        <v>-4799.3</v>
      </c>
      <c r="G14" s="19">
        <f t="shared" si="1"/>
        <v>26.164615384615388</v>
      </c>
    </row>
    <row r="15" spans="1:7" ht="37.5" customHeight="1">
      <c r="A15" s="28" t="s">
        <v>9</v>
      </c>
      <c r="B15" s="46">
        <v>130500</v>
      </c>
      <c r="C15" s="44" t="s">
        <v>7</v>
      </c>
      <c r="D15" s="20">
        <v>6500</v>
      </c>
      <c r="E15" s="20">
        <v>1700.7</v>
      </c>
      <c r="F15" s="20">
        <f t="shared" si="0"/>
        <v>-4799.3</v>
      </c>
      <c r="G15" s="19">
        <f t="shared" si="1"/>
        <v>26.164615384615388</v>
      </c>
    </row>
    <row r="16" spans="1:7" ht="30">
      <c r="A16" s="27" t="s">
        <v>42</v>
      </c>
      <c r="B16" s="45">
        <v>140000</v>
      </c>
      <c r="C16" s="43" t="s">
        <v>29</v>
      </c>
      <c r="D16" s="19">
        <f>SUM(D17:D21)</f>
        <v>225</v>
      </c>
      <c r="E16" s="19">
        <f>SUM(E17:E21)</f>
        <v>376</v>
      </c>
      <c r="F16" s="19">
        <f t="shared" si="0"/>
        <v>151</v>
      </c>
      <c r="G16" s="19">
        <f t="shared" si="1"/>
        <v>167.11111111111111</v>
      </c>
    </row>
    <row r="17" spans="1:7" ht="33" customHeight="1">
      <c r="A17" s="28" t="s">
        <v>13</v>
      </c>
      <c r="B17" s="46">
        <v>140601</v>
      </c>
      <c r="C17" s="44" t="s">
        <v>10</v>
      </c>
      <c r="D17" s="20">
        <v>2</v>
      </c>
      <c r="E17" s="20">
        <v>0.7</v>
      </c>
      <c r="F17" s="20">
        <f t="shared" si="0"/>
        <v>-1.3</v>
      </c>
      <c r="G17" s="20">
        <f t="shared" si="1"/>
        <v>35</v>
      </c>
    </row>
    <row r="18" spans="1:7" ht="33.75" customHeight="1" hidden="1">
      <c r="A18" s="28" t="s">
        <v>71</v>
      </c>
      <c r="B18" s="46">
        <v>140602</v>
      </c>
      <c r="C18" s="44" t="s">
        <v>72</v>
      </c>
      <c r="D18" s="20"/>
      <c r="E18" s="20"/>
      <c r="F18" s="20">
        <f t="shared" si="0"/>
        <v>0</v>
      </c>
      <c r="G18" s="20"/>
    </row>
    <row r="19" spans="1:7" ht="60.75" customHeight="1">
      <c r="A19" s="28" t="s">
        <v>15</v>
      </c>
      <c r="B19" s="46">
        <v>140603</v>
      </c>
      <c r="C19" s="44" t="s">
        <v>11</v>
      </c>
      <c r="D19" s="20">
        <v>23</v>
      </c>
      <c r="E19" s="20">
        <v>3.4</v>
      </c>
      <c r="F19" s="20">
        <f t="shared" si="0"/>
        <v>-19.6</v>
      </c>
      <c r="G19" s="20">
        <f>E19/D19*100</f>
        <v>14.782608695652174</v>
      </c>
    </row>
    <row r="20" spans="1:7" ht="59.25" customHeight="1">
      <c r="A20" s="28" t="s">
        <v>43</v>
      </c>
      <c r="B20" s="46">
        <v>140609</v>
      </c>
      <c r="C20" s="44" t="s">
        <v>81</v>
      </c>
      <c r="D20" s="20">
        <v>0</v>
      </c>
      <c r="E20" s="20">
        <v>0</v>
      </c>
      <c r="F20" s="20">
        <f t="shared" si="0"/>
        <v>0</v>
      </c>
      <c r="G20" s="20" t="e">
        <f>E20/D20*100</f>
        <v>#DIV/0!</v>
      </c>
    </row>
    <row r="21" spans="1:7" ht="60.75" customHeight="1">
      <c r="A21" s="28" t="s">
        <v>82</v>
      </c>
      <c r="B21" s="46">
        <v>140700</v>
      </c>
      <c r="C21" s="44" t="s">
        <v>36</v>
      </c>
      <c r="D21" s="20">
        <v>200</v>
      </c>
      <c r="E21" s="20">
        <v>371.9</v>
      </c>
      <c r="F21" s="20">
        <f t="shared" si="0"/>
        <v>171.89999999999998</v>
      </c>
      <c r="G21" s="20">
        <f>E21/D21*100</f>
        <v>185.95</v>
      </c>
    </row>
    <row r="22" spans="1:7" s="3" customFormat="1" ht="30">
      <c r="A22" s="27" t="s">
        <v>44</v>
      </c>
      <c r="B22" s="45">
        <v>160000</v>
      </c>
      <c r="C22" s="43" t="s">
        <v>12</v>
      </c>
      <c r="D22" s="19">
        <f>SUM(D23:D25)</f>
        <v>2600</v>
      </c>
      <c r="E22" s="19">
        <f>SUM(E23:E25)</f>
        <v>585.9</v>
      </c>
      <c r="F22" s="19">
        <f t="shared" si="0"/>
        <v>-2014.1</v>
      </c>
      <c r="G22" s="19">
        <f>E22/D22*100</f>
        <v>22.534615384615382</v>
      </c>
    </row>
    <row r="23" spans="1:7" ht="32.25" customHeight="1">
      <c r="A23" s="28" t="s">
        <v>45</v>
      </c>
      <c r="B23" s="46">
        <v>160100</v>
      </c>
      <c r="C23" s="44" t="s">
        <v>14</v>
      </c>
      <c r="D23" s="20">
        <v>1200</v>
      </c>
      <c r="E23" s="20">
        <v>246.4</v>
      </c>
      <c r="F23" s="20">
        <f t="shared" si="0"/>
        <v>-953.6</v>
      </c>
      <c r="G23" s="20">
        <f>E23/D23*100</f>
        <v>20.533333333333335</v>
      </c>
    </row>
    <row r="24" spans="1:7" ht="33.75" customHeight="1">
      <c r="A24" s="28" t="s">
        <v>73</v>
      </c>
      <c r="B24" s="46">
        <v>160400</v>
      </c>
      <c r="C24" s="44" t="s">
        <v>74</v>
      </c>
      <c r="D24" s="20">
        <v>0</v>
      </c>
      <c r="E24" s="20">
        <v>0</v>
      </c>
      <c r="F24" s="20">
        <f t="shared" si="0"/>
        <v>0</v>
      </c>
      <c r="G24" s="20"/>
    </row>
    <row r="25" spans="1:7" ht="33.75" customHeight="1">
      <c r="A25" s="28" t="s">
        <v>47</v>
      </c>
      <c r="B25" s="46">
        <v>160500</v>
      </c>
      <c r="C25" s="44" t="s">
        <v>30</v>
      </c>
      <c r="D25" s="20">
        <v>1400</v>
      </c>
      <c r="E25" s="20">
        <v>339.5</v>
      </c>
      <c r="F25" s="20">
        <f t="shared" si="0"/>
        <v>-1060.5</v>
      </c>
      <c r="G25" s="20">
        <f>E25/D25*100</f>
        <v>24.25</v>
      </c>
    </row>
    <row r="26" spans="1:7" s="12" customFormat="1" ht="31.5" customHeight="1">
      <c r="A26" s="27" t="s">
        <v>16</v>
      </c>
      <c r="B26" s="45">
        <v>200000</v>
      </c>
      <c r="C26" s="43" t="s">
        <v>17</v>
      </c>
      <c r="D26" s="19">
        <f>D27+D33+D36</f>
        <v>1447</v>
      </c>
      <c r="E26" s="19">
        <f>E27+E33+E36</f>
        <v>339.3</v>
      </c>
      <c r="F26" s="19">
        <f t="shared" si="0"/>
        <v>-1107.7</v>
      </c>
      <c r="G26" s="19">
        <f>E26/D26*100</f>
        <v>23.44851416724257</v>
      </c>
    </row>
    <row r="27" spans="1:7" s="3" customFormat="1" ht="34.5" customHeight="1">
      <c r="A27" s="27" t="s">
        <v>18</v>
      </c>
      <c r="B27" s="45">
        <v>210000</v>
      </c>
      <c r="C27" s="43" t="s">
        <v>64</v>
      </c>
      <c r="D27" s="19">
        <f>D28+D29+D30+D31+D32</f>
        <v>209</v>
      </c>
      <c r="E27" s="19">
        <f>E28+E29+E30+E31+E32</f>
        <v>120.2</v>
      </c>
      <c r="F27" s="19">
        <f>F28+F29+F30+F31+F32</f>
        <v>-89.2</v>
      </c>
      <c r="G27" s="19">
        <f>G28+G29+G30+G31+G32</f>
        <v>100.22222222222221</v>
      </c>
    </row>
    <row r="28" spans="1:7" s="3" customFormat="1" ht="54" customHeight="1">
      <c r="A28" s="56" t="s">
        <v>19</v>
      </c>
      <c r="B28" s="53">
        <v>210400</v>
      </c>
      <c r="C28" s="57" t="s">
        <v>115</v>
      </c>
      <c r="D28" s="23">
        <v>0</v>
      </c>
      <c r="E28" s="23">
        <v>0</v>
      </c>
      <c r="F28" s="23">
        <v>0</v>
      </c>
      <c r="G28" s="23"/>
    </row>
    <row r="29" spans="1:7" ht="36" customHeight="1">
      <c r="A29" s="56" t="s">
        <v>104</v>
      </c>
      <c r="B29" s="53">
        <v>210805</v>
      </c>
      <c r="C29" s="57" t="s">
        <v>61</v>
      </c>
      <c r="D29" s="24">
        <v>0</v>
      </c>
      <c r="E29" s="23">
        <v>0</v>
      </c>
      <c r="F29" s="23">
        <f>E29-D29</f>
        <v>0</v>
      </c>
      <c r="G29" s="24"/>
    </row>
    <row r="30" spans="1:7" ht="115.5" customHeight="1">
      <c r="A30" s="56" t="s">
        <v>110</v>
      </c>
      <c r="B30" s="53">
        <v>210809</v>
      </c>
      <c r="C30" s="57" t="s">
        <v>122</v>
      </c>
      <c r="D30" s="24">
        <v>0</v>
      </c>
      <c r="E30" s="23">
        <v>0.4</v>
      </c>
      <c r="F30" s="23">
        <v>0</v>
      </c>
      <c r="G30" s="24"/>
    </row>
    <row r="31" spans="1:7" ht="36" customHeight="1">
      <c r="A31" s="28" t="s">
        <v>114</v>
      </c>
      <c r="B31" s="46">
        <v>210811</v>
      </c>
      <c r="C31" s="44" t="s">
        <v>31</v>
      </c>
      <c r="D31" s="19">
        <v>9</v>
      </c>
      <c r="E31" s="20">
        <v>3.8</v>
      </c>
      <c r="F31" s="20">
        <f aca="true" t="shared" si="2" ref="F31:F40">E31-D31</f>
        <v>-5.2</v>
      </c>
      <c r="G31" s="20">
        <f>E31/D31*100</f>
        <v>42.22222222222222</v>
      </c>
    </row>
    <row r="32" spans="1:7" ht="55.5" customHeight="1">
      <c r="A32" s="28" t="s">
        <v>123</v>
      </c>
      <c r="B32" s="46">
        <v>210813</v>
      </c>
      <c r="C32" s="44" t="s">
        <v>124</v>
      </c>
      <c r="D32" s="19">
        <v>200</v>
      </c>
      <c r="E32" s="20">
        <v>116</v>
      </c>
      <c r="F32" s="20">
        <f>E32-D32</f>
        <v>-84</v>
      </c>
      <c r="G32" s="20">
        <f>E32/D32*100</f>
        <v>57.99999999999999</v>
      </c>
    </row>
    <row r="33" spans="1:7" s="3" customFormat="1" ht="51.75" customHeight="1">
      <c r="A33" s="27" t="s">
        <v>20</v>
      </c>
      <c r="B33" s="45">
        <v>220000</v>
      </c>
      <c r="C33" s="43" t="s">
        <v>21</v>
      </c>
      <c r="D33" s="19">
        <f>D35+D34</f>
        <v>1238</v>
      </c>
      <c r="E33" s="19">
        <f>E35+E34</f>
        <v>217.79999999999998</v>
      </c>
      <c r="F33" s="19">
        <f t="shared" si="2"/>
        <v>-1020.2</v>
      </c>
      <c r="G33" s="19">
        <f>E33/D33*100</f>
        <v>17.592891760904685</v>
      </c>
    </row>
    <row r="34" spans="1:7" ht="59.25" customHeight="1">
      <c r="A34" s="28" t="s">
        <v>22</v>
      </c>
      <c r="B34" s="46">
        <v>220804</v>
      </c>
      <c r="C34" s="44" t="s">
        <v>59</v>
      </c>
      <c r="D34" s="20">
        <v>1200</v>
      </c>
      <c r="E34" s="20">
        <v>210.6</v>
      </c>
      <c r="F34" s="20">
        <f t="shared" si="2"/>
        <v>-989.4</v>
      </c>
      <c r="G34" s="20">
        <f>E34/D34*100</f>
        <v>17.549999999999997</v>
      </c>
    </row>
    <row r="35" spans="1:7" ht="39" customHeight="1">
      <c r="A35" s="28" t="s">
        <v>65</v>
      </c>
      <c r="B35" s="46">
        <v>220900</v>
      </c>
      <c r="C35" s="44" t="s">
        <v>23</v>
      </c>
      <c r="D35" s="20">
        <v>38</v>
      </c>
      <c r="E35" s="20">
        <v>7.2</v>
      </c>
      <c r="F35" s="20">
        <f t="shared" si="2"/>
        <v>-30.8</v>
      </c>
      <c r="G35" s="20">
        <f>E35/D35*100</f>
        <v>18.947368421052634</v>
      </c>
    </row>
    <row r="36" spans="1:7" s="3" customFormat="1" ht="39" customHeight="1">
      <c r="A36" s="27" t="s">
        <v>66</v>
      </c>
      <c r="B36" s="45">
        <v>240000</v>
      </c>
      <c r="C36" s="43" t="s">
        <v>63</v>
      </c>
      <c r="D36" s="19">
        <f>D37</f>
        <v>0</v>
      </c>
      <c r="E36" s="19">
        <f>E37</f>
        <v>1.3</v>
      </c>
      <c r="F36" s="19">
        <f t="shared" si="2"/>
        <v>1.3</v>
      </c>
      <c r="G36" s="20"/>
    </row>
    <row r="37" spans="1:7" ht="33.75" customHeight="1">
      <c r="A37" s="28" t="s">
        <v>67</v>
      </c>
      <c r="B37" s="46">
        <v>240603</v>
      </c>
      <c r="C37" s="44" t="s">
        <v>61</v>
      </c>
      <c r="D37" s="20">
        <v>0</v>
      </c>
      <c r="E37" s="20">
        <v>1.3</v>
      </c>
      <c r="F37" s="20">
        <f t="shared" si="2"/>
        <v>1.3</v>
      </c>
      <c r="G37" s="20"/>
    </row>
    <row r="38" spans="1:7" ht="54.75" customHeight="1">
      <c r="A38" s="58" t="s">
        <v>130</v>
      </c>
      <c r="B38" s="59">
        <v>310102</v>
      </c>
      <c r="C38" s="60" t="s">
        <v>131</v>
      </c>
      <c r="D38" s="24">
        <v>0</v>
      </c>
      <c r="E38" s="24">
        <v>2.9</v>
      </c>
      <c r="F38" s="24">
        <f>E38-D38</f>
        <v>2.9</v>
      </c>
      <c r="G38" s="24"/>
    </row>
    <row r="39" spans="1:7" s="4" customFormat="1" ht="52.5" customHeight="1">
      <c r="A39" s="79" t="s">
        <v>92</v>
      </c>
      <c r="B39" s="79"/>
      <c r="C39" s="79"/>
      <c r="D39" s="19">
        <f>D10+D26</f>
        <v>69922</v>
      </c>
      <c r="E39" s="24">
        <f>E10+E26+E38+0.1</f>
        <v>17183.600000000002</v>
      </c>
      <c r="F39" s="19">
        <f t="shared" si="2"/>
        <v>-52738.399999999994</v>
      </c>
      <c r="G39" s="19">
        <f>E39/D39*100</f>
        <v>24.575383999313523</v>
      </c>
    </row>
    <row r="40" spans="1:7" s="13" customFormat="1" ht="34.5" customHeight="1">
      <c r="A40" s="27" t="s">
        <v>26</v>
      </c>
      <c r="B40" s="15">
        <v>400000</v>
      </c>
      <c r="C40" s="47" t="s">
        <v>48</v>
      </c>
      <c r="D40" s="21">
        <f>D41+D44</f>
        <v>14778.8</v>
      </c>
      <c r="E40" s="21">
        <f>E41+E44</f>
        <v>3501.0999999999995</v>
      </c>
      <c r="F40" s="21">
        <f t="shared" si="2"/>
        <v>-11277.7</v>
      </c>
      <c r="G40" s="21">
        <f>E40/D40*100</f>
        <v>23.69001542750426</v>
      </c>
    </row>
    <row r="41" spans="1:7" s="5" customFormat="1" ht="30">
      <c r="A41" s="27" t="s">
        <v>85</v>
      </c>
      <c r="B41" s="45">
        <v>410200</v>
      </c>
      <c r="C41" s="48" t="s">
        <v>86</v>
      </c>
      <c r="D41" s="21">
        <f>D43+D42</f>
        <v>132.2</v>
      </c>
      <c r="E41" s="21">
        <f>E43+E42</f>
        <v>0</v>
      </c>
      <c r="F41" s="21">
        <f>F43+F42</f>
        <v>-132.2</v>
      </c>
      <c r="G41" s="21"/>
    </row>
    <row r="42" spans="1:7" s="2" customFormat="1" ht="64.5" customHeight="1" hidden="1">
      <c r="A42" s="28" t="s">
        <v>88</v>
      </c>
      <c r="B42" s="46">
        <v>410204</v>
      </c>
      <c r="C42" s="49" t="s">
        <v>89</v>
      </c>
      <c r="D42" s="22"/>
      <c r="E42" s="22"/>
      <c r="F42" s="22"/>
      <c r="G42" s="41" t="e">
        <f aca="true" t="shared" si="3" ref="G42:G47">E42/D42*100</f>
        <v>#DIV/0!</v>
      </c>
    </row>
    <row r="43" spans="1:7" ht="79.5" customHeight="1">
      <c r="A43" s="28" t="s">
        <v>84</v>
      </c>
      <c r="B43" s="53">
        <v>410206</v>
      </c>
      <c r="C43" s="50" t="s">
        <v>129</v>
      </c>
      <c r="D43" s="23">
        <v>132.2</v>
      </c>
      <c r="E43" s="20">
        <v>0</v>
      </c>
      <c r="F43" s="20">
        <f>E43-D43</f>
        <v>-132.2</v>
      </c>
      <c r="G43" s="41">
        <f t="shared" si="3"/>
        <v>0</v>
      </c>
    </row>
    <row r="44" spans="1:7" s="3" customFormat="1" ht="34.5" customHeight="1">
      <c r="A44" s="29" t="s">
        <v>52</v>
      </c>
      <c r="B44" s="45">
        <v>410300</v>
      </c>
      <c r="C44" s="43" t="s">
        <v>39</v>
      </c>
      <c r="D44" s="19">
        <f>SUM(D45:D55)</f>
        <v>14646.599999999999</v>
      </c>
      <c r="E44" s="19">
        <f>SUM(E45:E55)</f>
        <v>3501.0999999999995</v>
      </c>
      <c r="F44" s="19">
        <f>E44-D44</f>
        <v>-11145.5</v>
      </c>
      <c r="G44" s="19">
        <f t="shared" si="3"/>
        <v>23.90384116450234</v>
      </c>
    </row>
    <row r="45" spans="1:7" ht="91.5" customHeight="1">
      <c r="A45" s="28" t="s">
        <v>49</v>
      </c>
      <c r="B45" s="53">
        <v>410306</v>
      </c>
      <c r="C45" s="51" t="s">
        <v>62</v>
      </c>
      <c r="D45" s="23">
        <v>12549.6</v>
      </c>
      <c r="E45" s="20">
        <v>2965.1</v>
      </c>
      <c r="F45" s="20">
        <f>E45-D45</f>
        <v>-9584.5</v>
      </c>
      <c r="G45" s="20">
        <f t="shared" si="3"/>
        <v>23.627047874035824</v>
      </c>
    </row>
    <row r="46" spans="1:7" ht="161.25" customHeight="1">
      <c r="A46" s="28" t="s">
        <v>50</v>
      </c>
      <c r="B46" s="53">
        <v>410307</v>
      </c>
      <c r="C46" s="51" t="s">
        <v>116</v>
      </c>
      <c r="D46" s="23">
        <v>0</v>
      </c>
      <c r="E46" s="20"/>
      <c r="F46" s="20">
        <f>E46-D46</f>
        <v>0</v>
      </c>
      <c r="G46" s="20" t="e">
        <f t="shared" si="3"/>
        <v>#DIV/0!</v>
      </c>
    </row>
    <row r="47" spans="1:7" ht="141" customHeight="1">
      <c r="A47" s="84" t="s">
        <v>51</v>
      </c>
      <c r="B47" s="93">
        <v>410308</v>
      </c>
      <c r="C47" s="37" t="s">
        <v>108</v>
      </c>
      <c r="D47" s="94">
        <v>997.3</v>
      </c>
      <c r="E47" s="87">
        <v>357.2</v>
      </c>
      <c r="F47" s="87">
        <f>E47-D47</f>
        <v>-640.0999999999999</v>
      </c>
      <c r="G47" s="87">
        <f t="shared" si="3"/>
        <v>35.81670510378021</v>
      </c>
    </row>
    <row r="48" spans="1:7" ht="142.5" customHeight="1">
      <c r="A48" s="84"/>
      <c r="B48" s="93"/>
      <c r="C48" s="38" t="s">
        <v>117</v>
      </c>
      <c r="D48" s="94"/>
      <c r="E48" s="87"/>
      <c r="F48" s="87"/>
      <c r="G48" s="87"/>
    </row>
    <row r="49" spans="1:7" ht="135" customHeight="1">
      <c r="A49" s="28" t="s">
        <v>53</v>
      </c>
      <c r="B49" s="53">
        <v>410309</v>
      </c>
      <c r="C49" s="36" t="s">
        <v>118</v>
      </c>
      <c r="D49" s="23">
        <v>644.9</v>
      </c>
      <c r="E49" s="20">
        <v>83.2</v>
      </c>
      <c r="F49" s="20">
        <f>E49-D49</f>
        <v>-561.6999999999999</v>
      </c>
      <c r="G49" s="20">
        <f>E49/D49*100</f>
        <v>12.901224996123432</v>
      </c>
    </row>
    <row r="50" spans="1:7" ht="131.25" customHeight="1">
      <c r="A50" s="84" t="s">
        <v>54</v>
      </c>
      <c r="B50" s="88">
        <v>410310</v>
      </c>
      <c r="C50" s="90" t="s">
        <v>119</v>
      </c>
      <c r="D50" s="81">
        <v>2.9</v>
      </c>
      <c r="E50" s="85">
        <v>0</v>
      </c>
      <c r="F50" s="85">
        <f>E50-D50</f>
        <v>-2.9</v>
      </c>
      <c r="G50" s="87">
        <f>E50/D50*100</f>
        <v>0</v>
      </c>
    </row>
    <row r="51" spans="1:7" ht="44.25" customHeight="1">
      <c r="A51" s="84"/>
      <c r="B51" s="89"/>
      <c r="C51" s="91"/>
      <c r="D51" s="82"/>
      <c r="E51" s="86"/>
      <c r="F51" s="86"/>
      <c r="G51" s="87"/>
    </row>
    <row r="52" spans="1:7" ht="144" customHeight="1">
      <c r="A52" s="28" t="s">
        <v>55</v>
      </c>
      <c r="B52" s="53">
        <v>410323</v>
      </c>
      <c r="C52" s="52" t="s">
        <v>78</v>
      </c>
      <c r="D52" s="23">
        <v>73</v>
      </c>
      <c r="E52" s="20">
        <v>0</v>
      </c>
      <c r="F52" s="20">
        <f>E52-D52</f>
        <v>-73</v>
      </c>
      <c r="G52" s="20">
        <f>E52/D52*100</f>
        <v>0</v>
      </c>
    </row>
    <row r="53" spans="1:7" ht="34.5" customHeight="1">
      <c r="A53" s="28" t="s">
        <v>69</v>
      </c>
      <c r="B53" s="53">
        <v>410350</v>
      </c>
      <c r="C53" s="50" t="s">
        <v>57</v>
      </c>
      <c r="D53" s="23">
        <v>76</v>
      </c>
      <c r="E53" s="20">
        <v>15.6</v>
      </c>
      <c r="F53" s="20">
        <f>E53-D53</f>
        <v>-60.4</v>
      </c>
      <c r="G53" s="20">
        <f>E53/D53*100</f>
        <v>20.526315789473685</v>
      </c>
    </row>
    <row r="54" spans="1:7" ht="92.25" customHeight="1">
      <c r="A54" s="28" t="s">
        <v>79</v>
      </c>
      <c r="B54" s="53">
        <v>410358</v>
      </c>
      <c r="C54" s="50" t="s">
        <v>91</v>
      </c>
      <c r="D54" s="23">
        <v>302.9</v>
      </c>
      <c r="E54" s="20">
        <v>80</v>
      </c>
      <c r="F54" s="20">
        <f>E54-D54</f>
        <v>-222.89999999999998</v>
      </c>
      <c r="G54" s="20">
        <f>E54/D54*100</f>
        <v>26.41135688345989</v>
      </c>
    </row>
    <row r="55" spans="1:7" ht="86.25" customHeight="1">
      <c r="A55" s="28" t="s">
        <v>90</v>
      </c>
      <c r="B55" s="32">
        <v>410338</v>
      </c>
      <c r="C55" s="35" t="s">
        <v>121</v>
      </c>
      <c r="D55" s="23">
        <v>0</v>
      </c>
      <c r="E55" s="20"/>
      <c r="F55" s="20">
        <f>E55-D55</f>
        <v>0</v>
      </c>
      <c r="G55" s="20" t="e">
        <f>E55/D55*100</f>
        <v>#DIV/0!</v>
      </c>
    </row>
    <row r="56" spans="1:7" s="6" customFormat="1" ht="72" customHeight="1">
      <c r="A56" s="79" t="s">
        <v>93</v>
      </c>
      <c r="B56" s="79"/>
      <c r="C56" s="79"/>
      <c r="D56" s="19">
        <f>D39+D40</f>
        <v>84700.8</v>
      </c>
      <c r="E56" s="19">
        <f>E39+E40</f>
        <v>20684.7</v>
      </c>
      <c r="F56" s="19">
        <f>E56-D56</f>
        <v>-64016.100000000006</v>
      </c>
      <c r="G56" s="19">
        <f>E56/D56*100</f>
        <v>24.42090275416525</v>
      </c>
    </row>
    <row r="57" spans="1:7" ht="39" customHeight="1">
      <c r="A57" s="92" t="s">
        <v>96</v>
      </c>
      <c r="B57" s="92"/>
      <c r="C57" s="92"/>
      <c r="D57" s="92"/>
      <c r="E57" s="92"/>
      <c r="F57" s="92"/>
      <c r="G57" s="92"/>
    </row>
    <row r="58" spans="1:7" s="12" customFormat="1" ht="31.5" customHeight="1">
      <c r="A58" s="15">
        <v>1</v>
      </c>
      <c r="B58" s="45">
        <v>100000</v>
      </c>
      <c r="C58" s="42" t="s">
        <v>58</v>
      </c>
      <c r="D58" s="19">
        <f>D59</f>
        <v>750</v>
      </c>
      <c r="E58" s="19">
        <f>E59</f>
        <v>150.5</v>
      </c>
      <c r="F58" s="19">
        <f>E58-D58</f>
        <v>-599.5</v>
      </c>
      <c r="G58" s="19">
        <f>E58/D58*100</f>
        <v>20.066666666666666</v>
      </c>
    </row>
    <row r="59" spans="1:7" s="3" customFormat="1" ht="34.5" customHeight="1">
      <c r="A59" s="27" t="s">
        <v>46</v>
      </c>
      <c r="B59" s="45">
        <v>120000</v>
      </c>
      <c r="C59" s="43" t="s">
        <v>27</v>
      </c>
      <c r="D59" s="19">
        <f>D60</f>
        <v>750</v>
      </c>
      <c r="E59" s="19">
        <f>E60</f>
        <v>150.5</v>
      </c>
      <c r="F59" s="19">
        <f>E59-D59</f>
        <v>-599.5</v>
      </c>
      <c r="G59" s="19">
        <f>E59/D59*100</f>
        <v>20.066666666666666</v>
      </c>
    </row>
    <row r="60" spans="1:7" ht="56.25">
      <c r="A60" s="28" t="s">
        <v>5</v>
      </c>
      <c r="B60" s="46">
        <v>120200</v>
      </c>
      <c r="C60" s="44" t="s">
        <v>32</v>
      </c>
      <c r="D60" s="20">
        <v>750</v>
      </c>
      <c r="E60" s="20">
        <v>150.5</v>
      </c>
      <c r="F60" s="20">
        <f>E60-D60</f>
        <v>-599.5</v>
      </c>
      <c r="G60" s="20">
        <f>E60/D60*100</f>
        <v>20.066666666666666</v>
      </c>
    </row>
    <row r="61" spans="1:7" s="3" customFormat="1" ht="30" customHeight="1">
      <c r="A61" s="27" t="s">
        <v>16</v>
      </c>
      <c r="B61" s="45">
        <v>200000</v>
      </c>
      <c r="C61" s="43" t="s">
        <v>17</v>
      </c>
      <c r="D61" s="19">
        <f>D63</f>
        <v>2450</v>
      </c>
      <c r="E61" s="19">
        <f>E63+E62</f>
        <v>678.4</v>
      </c>
      <c r="F61" s="19">
        <f>F63+F62</f>
        <v>-1771.6</v>
      </c>
      <c r="G61" s="19">
        <f>G63+G62</f>
        <v>27.689795918367345</v>
      </c>
    </row>
    <row r="62" spans="1:7" ht="0.75" customHeight="1" hidden="1">
      <c r="A62" s="28" t="s">
        <v>18</v>
      </c>
      <c r="B62" s="46">
        <v>240616</v>
      </c>
      <c r="C62" s="44" t="s">
        <v>75</v>
      </c>
      <c r="D62" s="20"/>
      <c r="E62" s="20"/>
      <c r="F62" s="20">
        <f aca="true" t="shared" si="4" ref="F62:F71">E62-D62</f>
        <v>0</v>
      </c>
      <c r="G62" s="20"/>
    </row>
    <row r="63" spans="1:7" s="14" customFormat="1" ht="41.25" customHeight="1">
      <c r="A63" s="28" t="s">
        <v>18</v>
      </c>
      <c r="B63" s="46">
        <v>250000</v>
      </c>
      <c r="C63" s="44" t="s">
        <v>33</v>
      </c>
      <c r="D63" s="23">
        <v>2450</v>
      </c>
      <c r="E63" s="23">
        <v>678.4</v>
      </c>
      <c r="F63" s="20">
        <f t="shared" si="4"/>
        <v>-1771.6</v>
      </c>
      <c r="G63" s="20">
        <f>E63/D63*100</f>
        <v>27.689795918367345</v>
      </c>
    </row>
    <row r="64" spans="1:7" s="3" customFormat="1" ht="87" customHeight="1">
      <c r="A64" s="27" t="s">
        <v>26</v>
      </c>
      <c r="B64" s="45">
        <v>310300</v>
      </c>
      <c r="C64" s="54" t="s">
        <v>70</v>
      </c>
      <c r="D64" s="24"/>
      <c r="E64" s="24">
        <v>81.4</v>
      </c>
      <c r="F64" s="19">
        <f t="shared" si="4"/>
        <v>81.4</v>
      </c>
      <c r="G64" s="20"/>
    </row>
    <row r="65" spans="1:7" s="3" customFormat="1" ht="55.5" customHeight="1" hidden="1">
      <c r="A65" s="27" t="s">
        <v>41</v>
      </c>
      <c r="B65" s="45">
        <v>410319</v>
      </c>
      <c r="C65" s="54" t="s">
        <v>76</v>
      </c>
      <c r="D65" s="24"/>
      <c r="E65" s="24"/>
      <c r="F65" s="19">
        <f t="shared" si="4"/>
        <v>0</v>
      </c>
      <c r="G65" s="19" t="e">
        <f aca="true" t="shared" si="5" ref="G65:G71">E65/D65*100</f>
        <v>#DIV/0!</v>
      </c>
    </row>
    <row r="66" spans="1:7" s="3" customFormat="1" ht="55.5" customHeight="1" hidden="1">
      <c r="A66" s="27" t="s">
        <v>68</v>
      </c>
      <c r="B66" s="45">
        <v>410328</v>
      </c>
      <c r="C66" s="54" t="s">
        <v>77</v>
      </c>
      <c r="D66" s="24"/>
      <c r="E66" s="24"/>
      <c r="F66" s="19">
        <f t="shared" si="4"/>
        <v>0</v>
      </c>
      <c r="G66" s="19" t="e">
        <f t="shared" si="5"/>
        <v>#DIV/0!</v>
      </c>
    </row>
    <row r="67" spans="1:7" s="3" customFormat="1" ht="133.5" customHeight="1">
      <c r="A67" s="27" t="s">
        <v>99</v>
      </c>
      <c r="B67" s="45">
        <v>410343</v>
      </c>
      <c r="C67" s="55" t="s">
        <v>83</v>
      </c>
      <c r="D67" s="24"/>
      <c r="E67" s="24">
        <v>0</v>
      </c>
      <c r="F67" s="19">
        <f t="shared" si="4"/>
        <v>0</v>
      </c>
      <c r="G67" s="19" t="e">
        <f t="shared" si="5"/>
        <v>#DIV/0!</v>
      </c>
    </row>
    <row r="68" spans="1:7" s="3" customFormat="1" ht="273" customHeight="1">
      <c r="A68" s="27" t="s">
        <v>100</v>
      </c>
      <c r="B68" s="45">
        <v>410366</v>
      </c>
      <c r="C68" s="48" t="s">
        <v>120</v>
      </c>
      <c r="D68" s="24"/>
      <c r="E68" s="24">
        <v>0</v>
      </c>
      <c r="F68" s="19">
        <f t="shared" si="4"/>
        <v>0</v>
      </c>
      <c r="G68" s="19" t="e">
        <f t="shared" si="5"/>
        <v>#DIV/0!</v>
      </c>
    </row>
    <row r="69" spans="1:7" s="3" customFormat="1" ht="12" customHeight="1" hidden="1">
      <c r="A69" s="27" t="s">
        <v>80</v>
      </c>
      <c r="B69" s="45">
        <v>410376</v>
      </c>
      <c r="C69" s="48" t="s">
        <v>109</v>
      </c>
      <c r="D69" s="24"/>
      <c r="E69" s="24"/>
      <c r="F69" s="19">
        <f t="shared" si="4"/>
        <v>0</v>
      </c>
      <c r="G69" s="19" t="e">
        <f t="shared" si="5"/>
        <v>#DIV/0!</v>
      </c>
    </row>
    <row r="70" spans="1:7" s="3" customFormat="1" ht="30">
      <c r="A70" s="27" t="s">
        <v>101</v>
      </c>
      <c r="B70" s="45">
        <v>430000</v>
      </c>
      <c r="C70" s="43" t="s">
        <v>40</v>
      </c>
      <c r="D70" s="19">
        <f>D71</f>
        <v>0</v>
      </c>
      <c r="E70" s="19">
        <f>E71</f>
        <v>0</v>
      </c>
      <c r="F70" s="19">
        <f t="shared" si="4"/>
        <v>0</v>
      </c>
      <c r="G70" s="19" t="e">
        <f t="shared" si="5"/>
        <v>#DIV/0!</v>
      </c>
    </row>
    <row r="71" spans="1:7" ht="68.25" customHeight="1">
      <c r="A71" s="28" t="s">
        <v>102</v>
      </c>
      <c r="B71" s="46">
        <v>430100</v>
      </c>
      <c r="C71" s="44" t="s">
        <v>37</v>
      </c>
      <c r="D71" s="20"/>
      <c r="E71" s="25"/>
      <c r="F71" s="20">
        <f t="shared" si="4"/>
        <v>0</v>
      </c>
      <c r="G71" s="20" t="e">
        <f t="shared" si="5"/>
        <v>#DIV/0!</v>
      </c>
    </row>
    <row r="72" spans="1:7" s="3" customFormat="1" ht="33" customHeight="1">
      <c r="A72" s="27" t="s">
        <v>111</v>
      </c>
      <c r="B72" s="45">
        <v>500000</v>
      </c>
      <c r="C72" s="43" t="s">
        <v>34</v>
      </c>
      <c r="D72" s="19">
        <f>D73+D74</f>
        <v>50</v>
      </c>
      <c r="E72" s="19">
        <f>E73+E74</f>
        <v>34.5</v>
      </c>
      <c r="F72" s="19">
        <f>F73+F74</f>
        <v>-15.5</v>
      </c>
      <c r="G72" s="19" t="e">
        <f>G73+G74</f>
        <v>#DIV/0!</v>
      </c>
    </row>
    <row r="73" spans="1:7" ht="49.5" customHeight="1">
      <c r="A73" s="28" t="s">
        <v>112</v>
      </c>
      <c r="B73" s="46">
        <v>500800</v>
      </c>
      <c r="C73" s="44" t="s">
        <v>35</v>
      </c>
      <c r="D73" s="23">
        <v>50</v>
      </c>
      <c r="E73" s="20">
        <v>20.5</v>
      </c>
      <c r="F73" s="20">
        <f>E73-D73</f>
        <v>-29.5</v>
      </c>
      <c r="G73" s="20">
        <f>E73/D73*100</f>
        <v>41</v>
      </c>
    </row>
    <row r="74" spans="1:7" ht="69" customHeight="1">
      <c r="A74" s="28" t="s">
        <v>113</v>
      </c>
      <c r="B74" s="46">
        <v>501100</v>
      </c>
      <c r="C74" s="44" t="s">
        <v>98</v>
      </c>
      <c r="D74" s="23"/>
      <c r="E74" s="20">
        <v>14</v>
      </c>
      <c r="F74" s="20">
        <f>E74-D74</f>
        <v>14</v>
      </c>
      <c r="G74" s="20" t="e">
        <f>E74/D74*100</f>
        <v>#DIV/0!</v>
      </c>
    </row>
    <row r="75" spans="1:7" ht="61.5" customHeight="1">
      <c r="A75" s="79" t="s">
        <v>94</v>
      </c>
      <c r="B75" s="79"/>
      <c r="C75" s="79"/>
      <c r="D75" s="19">
        <f>D72+D70+D66+D65+D64+D61+D59+D67+D68+D69</f>
        <v>3250</v>
      </c>
      <c r="E75" s="19">
        <f>E72+E70+E66+E65+E64+E61+E59+E67+E68+E69</f>
        <v>944.8</v>
      </c>
      <c r="F75" s="19">
        <f>F72+F70+F66+F65+F64+F61+F59+F67+F68+F69</f>
        <v>-2305.2</v>
      </c>
      <c r="G75" s="19">
        <f>E75/D75*100</f>
        <v>29.070769230769226</v>
      </c>
    </row>
    <row r="76" spans="1:7" ht="41.25" customHeight="1">
      <c r="A76" s="79" t="s">
        <v>87</v>
      </c>
      <c r="B76" s="79"/>
      <c r="C76" s="79"/>
      <c r="D76" s="19">
        <f>D56+D75</f>
        <v>87950.8</v>
      </c>
      <c r="E76" s="19">
        <f>E56+E75</f>
        <v>21629.5</v>
      </c>
      <c r="F76" s="19">
        <f>E76-D76</f>
        <v>-66321.3</v>
      </c>
      <c r="G76" s="19">
        <f>E76/D76*100</f>
        <v>24.592726842734802</v>
      </c>
    </row>
    <row r="78" spans="1:7" s="40" customFormat="1" ht="70.5" customHeight="1">
      <c r="A78" s="83" t="s">
        <v>103</v>
      </c>
      <c r="B78" s="83"/>
      <c r="C78" s="83"/>
      <c r="D78" s="39"/>
      <c r="E78" s="80" t="s">
        <v>97</v>
      </c>
      <c r="F78" s="80"/>
      <c r="G78" s="80"/>
    </row>
    <row r="79" ht="26.25">
      <c r="A79" s="30"/>
    </row>
  </sheetData>
  <mergeCells count="23">
    <mergeCell ref="B50:B51"/>
    <mergeCell ref="C50:C51"/>
    <mergeCell ref="A57:G57"/>
    <mergeCell ref="B47:B48"/>
    <mergeCell ref="D47:D48"/>
    <mergeCell ref="E47:E48"/>
    <mergeCell ref="F47:F48"/>
    <mergeCell ref="G47:G48"/>
    <mergeCell ref="A47:A48"/>
    <mergeCell ref="E78:G78"/>
    <mergeCell ref="D50:D51"/>
    <mergeCell ref="A75:C75"/>
    <mergeCell ref="A76:C76"/>
    <mergeCell ref="A78:C78"/>
    <mergeCell ref="A56:C56"/>
    <mergeCell ref="A50:A51"/>
    <mergeCell ref="E50:E51"/>
    <mergeCell ref="F50:F51"/>
    <mergeCell ref="G50:G51"/>
    <mergeCell ref="A4:G4"/>
    <mergeCell ref="A5:G5"/>
    <mergeCell ref="A9:G9"/>
    <mergeCell ref="A39:C39"/>
  </mergeCells>
  <printOptions/>
  <pageMargins left="1.5748031496062993" right="0.31496062992125984" top="0.3937007874015748" bottom="0.3937007874015748" header="0.5118110236220472" footer="0.5118110236220472"/>
  <pageSetup fitToHeight="4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view="pageBreakPreview" zoomScale="50" zoomScaleNormal="60" zoomScaleSheetLayoutView="50" workbookViewId="0" topLeftCell="A5">
      <selection activeCell="C19" sqref="C19"/>
    </sheetView>
  </sheetViews>
  <sheetFormatPr defaultColWidth="9.00390625" defaultRowHeight="12.75"/>
  <cols>
    <col min="1" max="1" width="9.375" style="26" customWidth="1"/>
    <col min="2" max="2" width="18.25390625" style="26" customWidth="1"/>
    <col min="3" max="3" width="111.875" style="17" customWidth="1"/>
    <col min="4" max="4" width="29.00390625" style="7" customWidth="1"/>
    <col min="5" max="5" width="25.375" style="7" customWidth="1"/>
    <col min="6" max="6" width="22.625" style="7" customWidth="1"/>
    <col min="7" max="7" width="21.375" style="7" customWidth="1"/>
    <col min="8" max="16384" width="9.125" style="1" customWidth="1"/>
  </cols>
  <sheetData>
    <row r="1" ht="26.25">
      <c r="F1" s="7" t="s">
        <v>106</v>
      </c>
    </row>
    <row r="2" ht="26.25">
      <c r="E2" s="7" t="s">
        <v>107</v>
      </c>
    </row>
    <row r="3" spans="5:7" ht="26.25">
      <c r="E3" s="7" t="s">
        <v>125</v>
      </c>
      <c r="F3" s="11"/>
      <c r="G3" s="11"/>
    </row>
    <row r="4" spans="1:7" ht="28.5" customHeight="1">
      <c r="A4" s="77" t="s">
        <v>105</v>
      </c>
      <c r="B4" s="77"/>
      <c r="C4" s="77"/>
      <c r="D4" s="77"/>
      <c r="E4" s="77"/>
      <c r="F4" s="77"/>
      <c r="G4" s="77"/>
    </row>
    <row r="5" spans="1:7" ht="28.5" customHeight="1">
      <c r="A5" s="77" t="s">
        <v>146</v>
      </c>
      <c r="B5" s="77"/>
      <c r="C5" s="77"/>
      <c r="D5" s="77"/>
      <c r="E5" s="77"/>
      <c r="F5" s="77"/>
      <c r="G5" s="77"/>
    </row>
    <row r="6" spans="3:7" ht="23.25" customHeight="1">
      <c r="C6" s="33"/>
      <c r="D6" s="8"/>
      <c r="E6" s="8"/>
      <c r="G6" s="18" t="s">
        <v>24</v>
      </c>
    </row>
    <row r="7" spans="1:7" s="17" customFormat="1" ht="123" customHeight="1">
      <c r="A7" s="31" t="s">
        <v>0</v>
      </c>
      <c r="B7" s="15" t="s">
        <v>1</v>
      </c>
      <c r="C7" s="15" t="s">
        <v>2</v>
      </c>
      <c r="D7" s="16" t="s">
        <v>126</v>
      </c>
      <c r="E7" s="16" t="s">
        <v>133</v>
      </c>
      <c r="F7" s="16" t="s">
        <v>60</v>
      </c>
      <c r="G7" s="16" t="s">
        <v>25</v>
      </c>
    </row>
    <row r="8" spans="1:7" s="9" customFormat="1" ht="25.5">
      <c r="A8" s="15">
        <v>1</v>
      </c>
      <c r="B8" s="15">
        <v>2</v>
      </c>
      <c r="C8" s="34">
        <v>3</v>
      </c>
      <c r="D8" s="10">
        <v>4</v>
      </c>
      <c r="E8" s="10">
        <v>5</v>
      </c>
      <c r="F8" s="10">
        <v>6</v>
      </c>
      <c r="G8" s="10">
        <v>7</v>
      </c>
    </row>
    <row r="9" spans="1:7" ht="33" customHeight="1">
      <c r="A9" s="78" t="s">
        <v>95</v>
      </c>
      <c r="B9" s="78"/>
      <c r="C9" s="78"/>
      <c r="D9" s="78"/>
      <c r="E9" s="78"/>
      <c r="F9" s="78"/>
      <c r="G9" s="78"/>
    </row>
    <row r="10" spans="1:7" s="3" customFormat="1" ht="30">
      <c r="A10" s="15">
        <v>1</v>
      </c>
      <c r="B10" s="45">
        <v>100000</v>
      </c>
      <c r="C10" s="42" t="s">
        <v>58</v>
      </c>
      <c r="D10" s="19">
        <f>D11+D14+D16+D22</f>
        <v>68475</v>
      </c>
      <c r="E10" s="19">
        <f>E11+E14+E16+E22</f>
        <v>36366.6</v>
      </c>
      <c r="F10" s="19">
        <f aca="true" t="shared" si="0" ref="F10:F26">E10-D10</f>
        <v>-32108.4</v>
      </c>
      <c r="G10" s="19">
        <f aca="true" t="shared" si="1" ref="G10:G17">E10/D10*100</f>
        <v>53.10930996714129</v>
      </c>
    </row>
    <row r="11" spans="1:7" ht="58.5" customHeight="1">
      <c r="A11" s="27" t="s">
        <v>3</v>
      </c>
      <c r="B11" s="45">
        <v>110000</v>
      </c>
      <c r="C11" s="43" t="s">
        <v>4</v>
      </c>
      <c r="D11" s="19">
        <f>D13+D12</f>
        <v>59150</v>
      </c>
      <c r="E11" s="19">
        <f>E12+E13</f>
        <v>31219</v>
      </c>
      <c r="F11" s="19">
        <f t="shared" si="0"/>
        <v>-27931</v>
      </c>
      <c r="G11" s="19">
        <f t="shared" si="1"/>
        <v>52.77937447168216</v>
      </c>
    </row>
    <row r="12" spans="1:7" ht="38.25" customHeight="1">
      <c r="A12" s="28" t="s">
        <v>5</v>
      </c>
      <c r="B12" s="46">
        <v>110100</v>
      </c>
      <c r="C12" s="44" t="s">
        <v>56</v>
      </c>
      <c r="D12" s="20">
        <v>59000</v>
      </c>
      <c r="E12" s="20">
        <v>31169.9</v>
      </c>
      <c r="F12" s="19">
        <f t="shared" si="0"/>
        <v>-27830.1</v>
      </c>
      <c r="G12" s="19">
        <f t="shared" si="1"/>
        <v>52.83033898305085</v>
      </c>
    </row>
    <row r="13" spans="1:7" ht="60" customHeight="1">
      <c r="A13" s="27" t="s">
        <v>6</v>
      </c>
      <c r="B13" s="45">
        <v>110202</v>
      </c>
      <c r="C13" s="43" t="s">
        <v>38</v>
      </c>
      <c r="D13" s="19">
        <v>150</v>
      </c>
      <c r="E13" s="19">
        <v>49.1</v>
      </c>
      <c r="F13" s="19">
        <f t="shared" si="0"/>
        <v>-100.9</v>
      </c>
      <c r="G13" s="19">
        <f t="shared" si="1"/>
        <v>32.733333333333334</v>
      </c>
    </row>
    <row r="14" spans="1:7" ht="35.25" customHeight="1">
      <c r="A14" s="27" t="s">
        <v>8</v>
      </c>
      <c r="B14" s="45">
        <v>130000</v>
      </c>
      <c r="C14" s="43" t="s">
        <v>28</v>
      </c>
      <c r="D14" s="19">
        <f>D15</f>
        <v>6500</v>
      </c>
      <c r="E14" s="19">
        <f>E15</f>
        <v>3514.6</v>
      </c>
      <c r="F14" s="19">
        <f t="shared" si="0"/>
        <v>-2985.4</v>
      </c>
      <c r="G14" s="19">
        <f t="shared" si="1"/>
        <v>54.07076923076923</v>
      </c>
    </row>
    <row r="15" spans="1:7" ht="37.5" customHeight="1">
      <c r="A15" s="28" t="s">
        <v>9</v>
      </c>
      <c r="B15" s="46">
        <v>130500</v>
      </c>
      <c r="C15" s="44" t="s">
        <v>7</v>
      </c>
      <c r="D15" s="20">
        <v>6500</v>
      </c>
      <c r="E15" s="20">
        <v>3514.6</v>
      </c>
      <c r="F15" s="20">
        <f t="shared" si="0"/>
        <v>-2985.4</v>
      </c>
      <c r="G15" s="19">
        <f t="shared" si="1"/>
        <v>54.07076923076923</v>
      </c>
    </row>
    <row r="16" spans="1:7" ht="30">
      <c r="A16" s="27" t="s">
        <v>42</v>
      </c>
      <c r="B16" s="45">
        <v>140000</v>
      </c>
      <c r="C16" s="43" t="s">
        <v>29</v>
      </c>
      <c r="D16" s="19">
        <f>SUM(D17:D21)</f>
        <v>225</v>
      </c>
      <c r="E16" s="19">
        <f>SUM(E17:E21)</f>
        <v>431.79999999999995</v>
      </c>
      <c r="F16" s="19">
        <f t="shared" si="0"/>
        <v>206.79999999999995</v>
      </c>
      <c r="G16" s="19">
        <f t="shared" si="1"/>
        <v>191.9111111111111</v>
      </c>
    </row>
    <row r="17" spans="1:7" ht="33" customHeight="1">
      <c r="A17" s="28" t="s">
        <v>13</v>
      </c>
      <c r="B17" s="46">
        <v>140601</v>
      </c>
      <c r="C17" s="44" t="s">
        <v>10</v>
      </c>
      <c r="D17" s="20">
        <v>2</v>
      </c>
      <c r="E17" s="20">
        <v>1.1</v>
      </c>
      <c r="F17" s="20">
        <f t="shared" si="0"/>
        <v>-0.8999999999999999</v>
      </c>
      <c r="G17" s="20">
        <f t="shared" si="1"/>
        <v>55.00000000000001</v>
      </c>
    </row>
    <row r="18" spans="1:7" ht="33.75" customHeight="1" hidden="1">
      <c r="A18" s="28" t="s">
        <v>71</v>
      </c>
      <c r="B18" s="46">
        <v>140602</v>
      </c>
      <c r="C18" s="44" t="s">
        <v>72</v>
      </c>
      <c r="D18" s="20"/>
      <c r="E18" s="20"/>
      <c r="F18" s="20">
        <f t="shared" si="0"/>
        <v>0</v>
      </c>
      <c r="G18" s="20"/>
    </row>
    <row r="19" spans="1:7" ht="60.75" customHeight="1">
      <c r="A19" s="28" t="s">
        <v>15</v>
      </c>
      <c r="B19" s="46">
        <v>140603</v>
      </c>
      <c r="C19" s="44" t="s">
        <v>11</v>
      </c>
      <c r="D19" s="20">
        <v>23</v>
      </c>
      <c r="E19" s="20">
        <v>6.3</v>
      </c>
      <c r="F19" s="20">
        <f t="shared" si="0"/>
        <v>-16.7</v>
      </c>
      <c r="G19" s="20">
        <f>E19/D19*100</f>
        <v>27.391304347826086</v>
      </c>
    </row>
    <row r="20" spans="1:7" ht="59.25" customHeight="1">
      <c r="A20" s="28" t="s">
        <v>43</v>
      </c>
      <c r="B20" s="46">
        <v>140609</v>
      </c>
      <c r="C20" s="44" t="s">
        <v>81</v>
      </c>
      <c r="D20" s="20">
        <v>0</v>
      </c>
      <c r="E20" s="20">
        <v>0</v>
      </c>
      <c r="F20" s="20">
        <f t="shared" si="0"/>
        <v>0</v>
      </c>
      <c r="G20" s="20" t="e">
        <f>E20/D20*100</f>
        <v>#DIV/0!</v>
      </c>
    </row>
    <row r="21" spans="1:7" ht="60.75" customHeight="1">
      <c r="A21" s="28" t="s">
        <v>82</v>
      </c>
      <c r="B21" s="46">
        <v>140700</v>
      </c>
      <c r="C21" s="44" t="s">
        <v>36</v>
      </c>
      <c r="D21" s="20">
        <v>200</v>
      </c>
      <c r="E21" s="20">
        <v>424.4</v>
      </c>
      <c r="F21" s="20">
        <f t="shared" si="0"/>
        <v>224.39999999999998</v>
      </c>
      <c r="G21" s="20">
        <f>E21/D21*100</f>
        <v>212.2</v>
      </c>
    </row>
    <row r="22" spans="1:7" s="3" customFormat="1" ht="30">
      <c r="A22" s="27" t="s">
        <v>44</v>
      </c>
      <c r="B22" s="45">
        <v>160000</v>
      </c>
      <c r="C22" s="43" t="s">
        <v>12</v>
      </c>
      <c r="D22" s="19">
        <f>SUM(D23:D25)</f>
        <v>2600</v>
      </c>
      <c r="E22" s="19">
        <f>SUM(E23:E25)</f>
        <v>1201.2</v>
      </c>
      <c r="F22" s="19">
        <f t="shared" si="0"/>
        <v>-1398.8</v>
      </c>
      <c r="G22" s="19">
        <f>E22/D22*100</f>
        <v>46.2</v>
      </c>
    </row>
    <row r="23" spans="1:7" ht="32.25" customHeight="1">
      <c r="A23" s="28" t="s">
        <v>45</v>
      </c>
      <c r="B23" s="46">
        <v>160100</v>
      </c>
      <c r="C23" s="44" t="s">
        <v>14</v>
      </c>
      <c r="D23" s="20">
        <v>1200</v>
      </c>
      <c r="E23" s="20">
        <v>517.6</v>
      </c>
      <c r="F23" s="20">
        <f t="shared" si="0"/>
        <v>-682.4</v>
      </c>
      <c r="G23" s="20">
        <f>E23/D23*100</f>
        <v>43.13333333333333</v>
      </c>
    </row>
    <row r="24" spans="1:7" ht="33.75" customHeight="1">
      <c r="A24" s="28" t="s">
        <v>73</v>
      </c>
      <c r="B24" s="46">
        <v>160400</v>
      </c>
      <c r="C24" s="44" t="s">
        <v>74</v>
      </c>
      <c r="D24" s="20">
        <v>0</v>
      </c>
      <c r="E24" s="20">
        <v>0</v>
      </c>
      <c r="F24" s="20">
        <f t="shared" si="0"/>
        <v>0</v>
      </c>
      <c r="G24" s="20"/>
    </row>
    <row r="25" spans="1:7" ht="33.75" customHeight="1">
      <c r="A25" s="28" t="s">
        <v>47</v>
      </c>
      <c r="B25" s="46">
        <v>160500</v>
      </c>
      <c r="C25" s="44" t="s">
        <v>30</v>
      </c>
      <c r="D25" s="20">
        <v>1400</v>
      </c>
      <c r="E25" s="20">
        <v>683.6</v>
      </c>
      <c r="F25" s="20">
        <f t="shared" si="0"/>
        <v>-716.4</v>
      </c>
      <c r="G25" s="20">
        <f>E25/D25*100</f>
        <v>48.82857142857143</v>
      </c>
    </row>
    <row r="26" spans="1:7" s="12" customFormat="1" ht="31.5" customHeight="1">
      <c r="A26" s="27" t="s">
        <v>16</v>
      </c>
      <c r="B26" s="45">
        <v>200000</v>
      </c>
      <c r="C26" s="43" t="s">
        <v>17</v>
      </c>
      <c r="D26" s="19">
        <f>D27+D33+D36</f>
        <v>1447</v>
      </c>
      <c r="E26" s="19">
        <f>E27+E33+E36</f>
        <v>647.6</v>
      </c>
      <c r="F26" s="19">
        <f t="shared" si="0"/>
        <v>-799.4</v>
      </c>
      <c r="G26" s="19">
        <f>E26/D26*100</f>
        <v>44.754664823773325</v>
      </c>
    </row>
    <row r="27" spans="1:7" s="3" customFormat="1" ht="34.5" customHeight="1">
      <c r="A27" s="27" t="s">
        <v>18</v>
      </c>
      <c r="B27" s="45">
        <v>210000</v>
      </c>
      <c r="C27" s="43" t="s">
        <v>64</v>
      </c>
      <c r="D27" s="19">
        <f>D28+D29+D30+D31+D32</f>
        <v>209</v>
      </c>
      <c r="E27" s="19">
        <f>E28+E29+E30+E31+E32</f>
        <v>264.9</v>
      </c>
      <c r="F27" s="19">
        <f>F28+F29+F30+F31+F32</f>
        <v>42.699999999999996</v>
      </c>
      <c r="G27" s="19">
        <f>G28+G29+G30+G31+G32</f>
        <v>201.18888888888887</v>
      </c>
    </row>
    <row r="28" spans="1:7" s="3" customFormat="1" ht="54" customHeight="1">
      <c r="A28" s="56" t="s">
        <v>19</v>
      </c>
      <c r="B28" s="53">
        <v>210400</v>
      </c>
      <c r="C28" s="57" t="s">
        <v>115</v>
      </c>
      <c r="D28" s="23">
        <v>0</v>
      </c>
      <c r="E28" s="23">
        <v>12.6</v>
      </c>
      <c r="F28" s="23">
        <v>0</v>
      </c>
      <c r="G28" s="23"/>
    </row>
    <row r="29" spans="1:7" ht="36" customHeight="1">
      <c r="A29" s="56" t="s">
        <v>104</v>
      </c>
      <c r="B29" s="53">
        <v>210805</v>
      </c>
      <c r="C29" s="57" t="s">
        <v>61</v>
      </c>
      <c r="D29" s="24">
        <v>0</v>
      </c>
      <c r="E29" s="23">
        <v>0</v>
      </c>
      <c r="F29" s="23">
        <f>E29-D29</f>
        <v>0</v>
      </c>
      <c r="G29" s="24"/>
    </row>
    <row r="30" spans="1:7" ht="115.5" customHeight="1">
      <c r="A30" s="56" t="s">
        <v>110</v>
      </c>
      <c r="B30" s="53">
        <v>210809</v>
      </c>
      <c r="C30" s="57" t="s">
        <v>122</v>
      </c>
      <c r="D30" s="24">
        <v>0</v>
      </c>
      <c r="E30" s="23">
        <v>0.6</v>
      </c>
      <c r="F30" s="23">
        <v>0</v>
      </c>
      <c r="G30" s="24"/>
    </row>
    <row r="31" spans="1:7" ht="36" customHeight="1">
      <c r="A31" s="28" t="s">
        <v>114</v>
      </c>
      <c r="B31" s="46">
        <v>210811</v>
      </c>
      <c r="C31" s="44" t="s">
        <v>31</v>
      </c>
      <c r="D31" s="19">
        <v>9</v>
      </c>
      <c r="E31" s="20">
        <v>7.1</v>
      </c>
      <c r="F31" s="20">
        <f aca="true" t="shared" si="2" ref="F31:F40">E31-D31</f>
        <v>-1.9000000000000004</v>
      </c>
      <c r="G31" s="20">
        <f>E31/D31*100</f>
        <v>78.88888888888889</v>
      </c>
    </row>
    <row r="32" spans="1:7" ht="55.5" customHeight="1">
      <c r="A32" s="28" t="s">
        <v>123</v>
      </c>
      <c r="B32" s="46">
        <v>210813</v>
      </c>
      <c r="C32" s="44" t="s">
        <v>124</v>
      </c>
      <c r="D32" s="19">
        <v>200</v>
      </c>
      <c r="E32" s="20">
        <v>244.6</v>
      </c>
      <c r="F32" s="20">
        <f t="shared" si="2"/>
        <v>44.599999999999994</v>
      </c>
      <c r="G32" s="20">
        <f>E32/D32*100</f>
        <v>122.29999999999998</v>
      </c>
    </row>
    <row r="33" spans="1:7" s="3" customFormat="1" ht="51.75" customHeight="1">
      <c r="A33" s="27" t="s">
        <v>20</v>
      </c>
      <c r="B33" s="45">
        <v>220000</v>
      </c>
      <c r="C33" s="43" t="s">
        <v>21</v>
      </c>
      <c r="D33" s="19">
        <f>D35+D34</f>
        <v>1238</v>
      </c>
      <c r="E33" s="19">
        <f>E35+E34</f>
        <v>380.6</v>
      </c>
      <c r="F33" s="19">
        <f t="shared" si="2"/>
        <v>-857.4</v>
      </c>
      <c r="G33" s="19">
        <f>E33/D33*100</f>
        <v>30.743134087237483</v>
      </c>
    </row>
    <row r="34" spans="1:7" ht="59.25" customHeight="1">
      <c r="A34" s="28" t="s">
        <v>22</v>
      </c>
      <c r="B34" s="46">
        <v>220804</v>
      </c>
      <c r="C34" s="44" t="s">
        <v>59</v>
      </c>
      <c r="D34" s="20">
        <v>1200</v>
      </c>
      <c r="E34" s="20">
        <v>355.8</v>
      </c>
      <c r="F34" s="20">
        <f t="shared" si="2"/>
        <v>-844.2</v>
      </c>
      <c r="G34" s="20">
        <f>E34/D34*100</f>
        <v>29.65</v>
      </c>
    </row>
    <row r="35" spans="1:7" ht="39" customHeight="1">
      <c r="A35" s="28" t="s">
        <v>65</v>
      </c>
      <c r="B35" s="46">
        <v>220900</v>
      </c>
      <c r="C35" s="44" t="s">
        <v>23</v>
      </c>
      <c r="D35" s="20">
        <v>38</v>
      </c>
      <c r="E35" s="20">
        <v>24.8</v>
      </c>
      <c r="F35" s="20">
        <f t="shared" si="2"/>
        <v>-13.2</v>
      </c>
      <c r="G35" s="20">
        <f>E35/D35*100</f>
        <v>65.26315789473685</v>
      </c>
    </row>
    <row r="36" spans="1:7" s="3" customFormat="1" ht="39" customHeight="1">
      <c r="A36" s="27" t="s">
        <v>66</v>
      </c>
      <c r="B36" s="45">
        <v>240000</v>
      </c>
      <c r="C36" s="43" t="s">
        <v>63</v>
      </c>
      <c r="D36" s="19">
        <f>D37</f>
        <v>0</v>
      </c>
      <c r="E36" s="19">
        <f>E37</f>
        <v>2.1</v>
      </c>
      <c r="F36" s="19">
        <f t="shared" si="2"/>
        <v>2.1</v>
      </c>
      <c r="G36" s="20"/>
    </row>
    <row r="37" spans="1:7" ht="33.75" customHeight="1">
      <c r="A37" s="28" t="s">
        <v>67</v>
      </c>
      <c r="B37" s="46">
        <v>240603</v>
      </c>
      <c r="C37" s="44" t="s">
        <v>61</v>
      </c>
      <c r="D37" s="20">
        <v>0</v>
      </c>
      <c r="E37" s="20">
        <v>2.1</v>
      </c>
      <c r="F37" s="20">
        <f t="shared" si="2"/>
        <v>2.1</v>
      </c>
      <c r="G37" s="20"/>
    </row>
    <row r="38" spans="1:7" ht="54.75" customHeight="1">
      <c r="A38" s="58" t="s">
        <v>130</v>
      </c>
      <c r="B38" s="59">
        <v>310102</v>
      </c>
      <c r="C38" s="60" t="s">
        <v>131</v>
      </c>
      <c r="D38" s="24">
        <v>0</v>
      </c>
      <c r="E38" s="24">
        <v>9.2</v>
      </c>
      <c r="F38" s="24">
        <f t="shared" si="2"/>
        <v>9.2</v>
      </c>
      <c r="G38" s="24"/>
    </row>
    <row r="39" spans="1:7" s="4" customFormat="1" ht="52.5" customHeight="1">
      <c r="A39" s="79" t="s">
        <v>92</v>
      </c>
      <c r="B39" s="79"/>
      <c r="C39" s="79"/>
      <c r="D39" s="19">
        <f>D10+D26</f>
        <v>69922</v>
      </c>
      <c r="E39" s="24">
        <f>E10+E26+E38+0.1</f>
        <v>37023.49999999999</v>
      </c>
      <c r="F39" s="19">
        <f t="shared" si="2"/>
        <v>-32898.50000000001</v>
      </c>
      <c r="G39" s="19">
        <f>E39/D39*100</f>
        <v>52.94971539715683</v>
      </c>
    </row>
    <row r="40" spans="1:7" s="13" customFormat="1" ht="34.5" customHeight="1">
      <c r="A40" s="27" t="s">
        <v>26</v>
      </c>
      <c r="B40" s="15">
        <v>400000</v>
      </c>
      <c r="C40" s="47" t="s">
        <v>48</v>
      </c>
      <c r="D40" s="21">
        <f>D41+D44</f>
        <v>15699.400000000001</v>
      </c>
      <c r="E40" s="21">
        <f>E41+E44</f>
        <v>7212.600000000001</v>
      </c>
      <c r="F40" s="21">
        <f t="shared" si="2"/>
        <v>-8486.8</v>
      </c>
      <c r="G40" s="21">
        <f>E40/D40*100</f>
        <v>45.94188312929157</v>
      </c>
    </row>
    <row r="41" spans="1:7" s="5" customFormat="1" ht="30">
      <c r="A41" s="27" t="s">
        <v>85</v>
      </c>
      <c r="B41" s="45">
        <v>410200</v>
      </c>
      <c r="C41" s="48" t="s">
        <v>86</v>
      </c>
      <c r="D41" s="21">
        <f>D43+D42</f>
        <v>132.2</v>
      </c>
      <c r="E41" s="21">
        <f>E43+E42</f>
        <v>81.2</v>
      </c>
      <c r="F41" s="21">
        <f>F43+F42</f>
        <v>-50.999999999999986</v>
      </c>
      <c r="G41" s="21"/>
    </row>
    <row r="42" spans="1:7" s="2" customFormat="1" ht="64.5" customHeight="1" hidden="1">
      <c r="A42" s="28" t="s">
        <v>88</v>
      </c>
      <c r="B42" s="46">
        <v>410204</v>
      </c>
      <c r="C42" s="49" t="s">
        <v>89</v>
      </c>
      <c r="D42" s="22"/>
      <c r="E42" s="22"/>
      <c r="F42" s="22"/>
      <c r="G42" s="41" t="e">
        <f aca="true" t="shared" si="3" ref="G42:G47">E42/D42*100</f>
        <v>#DIV/0!</v>
      </c>
    </row>
    <row r="43" spans="1:7" ht="79.5" customHeight="1">
      <c r="A43" s="28" t="s">
        <v>84</v>
      </c>
      <c r="B43" s="53">
        <v>410206</v>
      </c>
      <c r="C43" s="50" t="s">
        <v>129</v>
      </c>
      <c r="D43" s="23">
        <v>132.2</v>
      </c>
      <c r="E43" s="20">
        <v>81.2</v>
      </c>
      <c r="F43" s="20">
        <f>E43-D43</f>
        <v>-50.999999999999986</v>
      </c>
      <c r="G43" s="41">
        <f t="shared" si="3"/>
        <v>61.42208774583965</v>
      </c>
    </row>
    <row r="44" spans="1:7" s="3" customFormat="1" ht="34.5" customHeight="1">
      <c r="A44" s="29" t="s">
        <v>52</v>
      </c>
      <c r="B44" s="45">
        <v>410300</v>
      </c>
      <c r="C44" s="43" t="s">
        <v>39</v>
      </c>
      <c r="D44" s="19">
        <f>SUM(D45:D55)</f>
        <v>15567.2</v>
      </c>
      <c r="E44" s="19">
        <f>SUM(E45:E55)</f>
        <v>7131.4000000000015</v>
      </c>
      <c r="F44" s="19">
        <f>E44-D44</f>
        <v>-8435.8</v>
      </c>
      <c r="G44" s="19">
        <f t="shared" si="3"/>
        <v>45.81042191273961</v>
      </c>
    </row>
    <row r="45" spans="1:7" ht="91.5" customHeight="1">
      <c r="A45" s="28" t="s">
        <v>49</v>
      </c>
      <c r="B45" s="53">
        <v>410306</v>
      </c>
      <c r="C45" s="51" t="s">
        <v>62</v>
      </c>
      <c r="D45" s="23">
        <v>12549.6</v>
      </c>
      <c r="E45" s="20">
        <v>5947.1</v>
      </c>
      <c r="F45" s="20">
        <f>E45-D45</f>
        <v>-6602.5</v>
      </c>
      <c r="G45" s="20">
        <f t="shared" si="3"/>
        <v>47.3887613947855</v>
      </c>
    </row>
    <row r="46" spans="1:7" ht="161.25" customHeight="1" hidden="1">
      <c r="A46" s="28" t="s">
        <v>50</v>
      </c>
      <c r="B46" s="53">
        <v>410307</v>
      </c>
      <c r="C46" s="51" t="s">
        <v>116</v>
      </c>
      <c r="D46" s="23">
        <v>0</v>
      </c>
      <c r="E46" s="20">
        <v>0</v>
      </c>
      <c r="F46" s="20">
        <f>E46-D46</f>
        <v>0</v>
      </c>
      <c r="G46" s="20" t="e">
        <f t="shared" si="3"/>
        <v>#DIV/0!</v>
      </c>
    </row>
    <row r="47" spans="1:7" ht="118.5" customHeight="1">
      <c r="A47" s="84" t="s">
        <v>51</v>
      </c>
      <c r="B47" s="93">
        <v>410308</v>
      </c>
      <c r="C47" s="37" t="s">
        <v>134</v>
      </c>
      <c r="D47" s="94">
        <v>1902.7</v>
      </c>
      <c r="E47" s="87">
        <v>797.6</v>
      </c>
      <c r="F47" s="87">
        <f>E47-D47</f>
        <v>-1105.1</v>
      </c>
      <c r="G47" s="87">
        <f t="shared" si="3"/>
        <v>41.91937772638882</v>
      </c>
    </row>
    <row r="48" spans="1:7" ht="142.5" customHeight="1" hidden="1">
      <c r="A48" s="84"/>
      <c r="B48" s="93"/>
      <c r="C48" s="38"/>
      <c r="D48" s="94"/>
      <c r="E48" s="87"/>
      <c r="F48" s="87"/>
      <c r="G48" s="87"/>
    </row>
    <row r="49" spans="1:7" ht="118.5" customHeight="1">
      <c r="A49" s="28" t="s">
        <v>53</v>
      </c>
      <c r="B49" s="53">
        <v>410309</v>
      </c>
      <c r="C49" s="36" t="s">
        <v>118</v>
      </c>
      <c r="D49" s="23">
        <v>644.9</v>
      </c>
      <c r="E49" s="20">
        <v>187.3</v>
      </c>
      <c r="F49" s="20">
        <f>E49-D49</f>
        <v>-457.59999999999997</v>
      </c>
      <c r="G49" s="20">
        <f>E49/D49*100</f>
        <v>29.04326252132114</v>
      </c>
    </row>
    <row r="50" spans="1:7" ht="131.25" customHeight="1">
      <c r="A50" s="84" t="s">
        <v>54</v>
      </c>
      <c r="B50" s="88">
        <v>410310</v>
      </c>
      <c r="C50" s="95" t="s">
        <v>135</v>
      </c>
      <c r="D50" s="81">
        <v>2.9</v>
      </c>
      <c r="E50" s="85">
        <v>0</v>
      </c>
      <c r="F50" s="85">
        <f>E50-D50</f>
        <v>-2.9</v>
      </c>
      <c r="G50" s="87">
        <f>E50/D50*100</f>
        <v>0</v>
      </c>
    </row>
    <row r="51" spans="1:7" ht="17.25" customHeight="1">
      <c r="A51" s="84"/>
      <c r="B51" s="89"/>
      <c r="C51" s="96"/>
      <c r="D51" s="82"/>
      <c r="E51" s="86"/>
      <c r="F51" s="86"/>
      <c r="G51" s="87"/>
    </row>
    <row r="52" spans="1:7" ht="144" customHeight="1">
      <c r="A52" s="28" t="s">
        <v>55</v>
      </c>
      <c r="B52" s="53">
        <v>410323</v>
      </c>
      <c r="C52" s="52" t="s">
        <v>78</v>
      </c>
      <c r="D52" s="23">
        <v>73</v>
      </c>
      <c r="E52" s="20">
        <v>1.3</v>
      </c>
      <c r="F52" s="20">
        <f>E52-D52</f>
        <v>-71.7</v>
      </c>
      <c r="G52" s="20">
        <f>E52/D52*100</f>
        <v>1.7808219178082192</v>
      </c>
    </row>
    <row r="53" spans="1:7" ht="34.5" customHeight="1">
      <c r="A53" s="28" t="s">
        <v>69</v>
      </c>
      <c r="B53" s="53">
        <v>410350</v>
      </c>
      <c r="C53" s="50" t="s">
        <v>57</v>
      </c>
      <c r="D53" s="23">
        <v>76</v>
      </c>
      <c r="E53" s="20">
        <v>33.8</v>
      </c>
      <c r="F53" s="20">
        <f>E53-D53</f>
        <v>-42.2</v>
      </c>
      <c r="G53" s="20">
        <f>E53/D53*100</f>
        <v>44.47368421052631</v>
      </c>
    </row>
    <row r="54" spans="1:7" ht="92.25" customHeight="1">
      <c r="A54" s="28" t="s">
        <v>79</v>
      </c>
      <c r="B54" s="53">
        <v>410358</v>
      </c>
      <c r="C54" s="50" t="s">
        <v>91</v>
      </c>
      <c r="D54" s="23">
        <v>318.1</v>
      </c>
      <c r="E54" s="20">
        <v>164.3</v>
      </c>
      <c r="F54" s="20">
        <f>E54-D54</f>
        <v>-153.8</v>
      </c>
      <c r="G54" s="20">
        <f>E54/D54*100</f>
        <v>51.650424394844386</v>
      </c>
    </row>
    <row r="55" spans="1:7" ht="86.25" customHeight="1">
      <c r="A55" s="28" t="s">
        <v>90</v>
      </c>
      <c r="B55" s="32">
        <v>410338</v>
      </c>
      <c r="C55" s="35" t="s">
        <v>121</v>
      </c>
      <c r="D55" s="23">
        <v>0</v>
      </c>
      <c r="E55" s="20"/>
      <c r="F55" s="20">
        <f>E55-D55</f>
        <v>0</v>
      </c>
      <c r="G55" s="20" t="e">
        <f>E55/D55*100</f>
        <v>#DIV/0!</v>
      </c>
    </row>
    <row r="56" spans="1:7" s="6" customFormat="1" ht="72" customHeight="1">
      <c r="A56" s="79" t="s">
        <v>93</v>
      </c>
      <c r="B56" s="79"/>
      <c r="C56" s="79"/>
      <c r="D56" s="19">
        <f>D39+D40</f>
        <v>85621.4</v>
      </c>
      <c r="E56" s="19">
        <f>E39+E40</f>
        <v>44236.09999999999</v>
      </c>
      <c r="F56" s="19">
        <f>E56-D56</f>
        <v>-41385.3</v>
      </c>
      <c r="G56" s="19">
        <f>E56/D56*100</f>
        <v>51.66477072320704</v>
      </c>
    </row>
    <row r="57" spans="1:7" ht="39" customHeight="1">
      <c r="A57" s="92" t="s">
        <v>96</v>
      </c>
      <c r="B57" s="92"/>
      <c r="C57" s="92"/>
      <c r="D57" s="92"/>
      <c r="E57" s="92"/>
      <c r="F57" s="92"/>
      <c r="G57" s="92"/>
    </row>
    <row r="58" spans="1:7" s="12" customFormat="1" ht="31.5" customHeight="1">
      <c r="A58" s="15">
        <v>1</v>
      </c>
      <c r="B58" s="45">
        <v>100000</v>
      </c>
      <c r="C58" s="42" t="s">
        <v>58</v>
      </c>
      <c r="D58" s="19">
        <f>D59</f>
        <v>750</v>
      </c>
      <c r="E58" s="19">
        <f>E59</f>
        <v>337.2</v>
      </c>
      <c r="F58" s="19">
        <f>E58-D58</f>
        <v>-412.8</v>
      </c>
      <c r="G58" s="19">
        <f>E58/D58*100</f>
        <v>44.96</v>
      </c>
    </row>
    <row r="59" spans="1:7" s="3" customFormat="1" ht="34.5" customHeight="1">
      <c r="A59" s="27" t="s">
        <v>46</v>
      </c>
      <c r="B59" s="45">
        <v>120000</v>
      </c>
      <c r="C59" s="43" t="s">
        <v>27</v>
      </c>
      <c r="D59" s="19">
        <f>D60</f>
        <v>750</v>
      </c>
      <c r="E59" s="19">
        <f>E60</f>
        <v>337.2</v>
      </c>
      <c r="F59" s="19">
        <f>E59-D59</f>
        <v>-412.8</v>
      </c>
      <c r="G59" s="19">
        <f>E59/D59*100</f>
        <v>44.96</v>
      </c>
    </row>
    <row r="60" spans="1:7" ht="56.25">
      <c r="A60" s="28" t="s">
        <v>5</v>
      </c>
      <c r="B60" s="46">
        <v>120200</v>
      </c>
      <c r="C60" s="44" t="s">
        <v>32</v>
      </c>
      <c r="D60" s="20">
        <v>750</v>
      </c>
      <c r="E60" s="20">
        <v>337.2</v>
      </c>
      <c r="F60" s="20">
        <f>E60-D60</f>
        <v>-412.8</v>
      </c>
      <c r="G60" s="20">
        <f>E60/D60*100</f>
        <v>44.96</v>
      </c>
    </row>
    <row r="61" spans="1:7" s="3" customFormat="1" ht="30" customHeight="1">
      <c r="A61" s="27" t="s">
        <v>16</v>
      </c>
      <c r="B61" s="45">
        <v>200000</v>
      </c>
      <c r="C61" s="43" t="s">
        <v>17</v>
      </c>
      <c r="D61" s="19">
        <f>D63</f>
        <v>2657.8</v>
      </c>
      <c r="E61" s="19">
        <f>E63+E62</f>
        <v>1224.3</v>
      </c>
      <c r="F61" s="19">
        <f>F63+F62</f>
        <v>-1433.5000000000002</v>
      </c>
      <c r="G61" s="19">
        <f>G63+G62</f>
        <v>45.067348935209566</v>
      </c>
    </row>
    <row r="62" spans="1:7" ht="56.25" customHeight="1">
      <c r="A62" s="28" t="s">
        <v>18</v>
      </c>
      <c r="B62" s="46">
        <v>240612</v>
      </c>
      <c r="C62" s="44" t="s">
        <v>75</v>
      </c>
      <c r="D62" s="20"/>
      <c r="E62" s="20">
        <v>26.5</v>
      </c>
      <c r="F62" s="20">
        <f aca="true" t="shared" si="4" ref="F62:F73">E62-D62</f>
        <v>26.5</v>
      </c>
      <c r="G62" s="20"/>
    </row>
    <row r="63" spans="1:7" s="14" customFormat="1" ht="41.25" customHeight="1">
      <c r="A63" s="28" t="s">
        <v>18</v>
      </c>
      <c r="B63" s="46">
        <v>250000</v>
      </c>
      <c r="C63" s="44" t="s">
        <v>33</v>
      </c>
      <c r="D63" s="23">
        <v>2657.8</v>
      </c>
      <c r="E63" s="23">
        <v>1197.8</v>
      </c>
      <c r="F63" s="20">
        <f t="shared" si="4"/>
        <v>-1460.0000000000002</v>
      </c>
      <c r="G63" s="20">
        <f>E63/D63*100</f>
        <v>45.067348935209566</v>
      </c>
    </row>
    <row r="64" spans="1:7" s="3" customFormat="1" ht="87" customHeight="1" hidden="1">
      <c r="A64" s="27" t="s">
        <v>26</v>
      </c>
      <c r="B64" s="45">
        <v>310300</v>
      </c>
      <c r="C64" s="54" t="s">
        <v>70</v>
      </c>
      <c r="D64" s="24">
        <v>81.3</v>
      </c>
      <c r="E64" s="24">
        <v>81.4</v>
      </c>
      <c r="F64" s="19">
        <f t="shared" si="4"/>
        <v>0.10000000000000853</v>
      </c>
      <c r="G64" s="20"/>
    </row>
    <row r="65" spans="1:7" s="3" customFormat="1" ht="55.5" customHeight="1" hidden="1">
      <c r="A65" s="27" t="s">
        <v>41</v>
      </c>
      <c r="B65" s="45">
        <v>410319</v>
      </c>
      <c r="C65" s="54" t="s">
        <v>76</v>
      </c>
      <c r="D65" s="24"/>
      <c r="E65" s="24"/>
      <c r="F65" s="19">
        <f t="shared" si="4"/>
        <v>0</v>
      </c>
      <c r="G65" s="19" t="e">
        <f aca="true" t="shared" si="5" ref="G65:G73">E65/D65*100</f>
        <v>#DIV/0!</v>
      </c>
    </row>
    <row r="66" spans="1:7" s="3" customFormat="1" ht="55.5" customHeight="1" hidden="1">
      <c r="A66" s="27" t="s">
        <v>68</v>
      </c>
      <c r="B66" s="45">
        <v>410328</v>
      </c>
      <c r="C66" s="54" t="s">
        <v>77</v>
      </c>
      <c r="D66" s="24"/>
      <c r="E66" s="24"/>
      <c r="F66" s="19">
        <f t="shared" si="4"/>
        <v>0</v>
      </c>
      <c r="G66" s="19" t="e">
        <f t="shared" si="5"/>
        <v>#DIV/0!</v>
      </c>
    </row>
    <row r="67" spans="1:7" s="3" customFormat="1" ht="191.25" customHeight="1">
      <c r="A67" s="27" t="s">
        <v>99</v>
      </c>
      <c r="B67" s="45">
        <v>410343</v>
      </c>
      <c r="C67" s="61" t="s">
        <v>136</v>
      </c>
      <c r="D67" s="24">
        <v>1518.1</v>
      </c>
      <c r="E67" s="24">
        <v>0</v>
      </c>
      <c r="F67" s="19">
        <f t="shared" si="4"/>
        <v>-1518.1</v>
      </c>
      <c r="G67" s="19">
        <f t="shared" si="5"/>
        <v>0</v>
      </c>
    </row>
    <row r="68" spans="1:7" s="3" customFormat="1" ht="25.5" customHeight="1" hidden="1">
      <c r="A68" s="27" t="s">
        <v>99</v>
      </c>
      <c r="B68" s="45">
        <v>410366</v>
      </c>
      <c r="C68" s="48" t="s">
        <v>120</v>
      </c>
      <c r="D68" s="24"/>
      <c r="E68" s="24">
        <v>0</v>
      </c>
      <c r="F68" s="19">
        <f t="shared" si="4"/>
        <v>0</v>
      </c>
      <c r="G68" s="19" t="e">
        <f t="shared" si="5"/>
        <v>#DIV/0!</v>
      </c>
    </row>
    <row r="69" spans="1:7" s="3" customFormat="1" ht="25.5" customHeight="1" hidden="1">
      <c r="A69" s="27" t="s">
        <v>99</v>
      </c>
      <c r="B69" s="45">
        <v>410376</v>
      </c>
      <c r="C69" s="48" t="s">
        <v>109</v>
      </c>
      <c r="D69" s="24"/>
      <c r="E69" s="24"/>
      <c r="F69" s="19">
        <f t="shared" si="4"/>
        <v>0</v>
      </c>
      <c r="G69" s="19" t="e">
        <f t="shared" si="5"/>
        <v>#DIV/0!</v>
      </c>
    </row>
    <row r="70" spans="1:7" s="3" customFormat="1" ht="124.5" customHeight="1">
      <c r="A70" s="27" t="s">
        <v>100</v>
      </c>
      <c r="B70" s="45">
        <v>410308</v>
      </c>
      <c r="C70" s="62" t="s">
        <v>134</v>
      </c>
      <c r="D70" s="24">
        <v>145.1</v>
      </c>
      <c r="E70" s="24">
        <v>0</v>
      </c>
      <c r="F70" s="19">
        <f t="shared" si="4"/>
        <v>-145.1</v>
      </c>
      <c r="G70" s="19">
        <f t="shared" si="5"/>
        <v>0</v>
      </c>
    </row>
    <row r="71" spans="1:7" s="3" customFormat="1" ht="37.5" customHeight="1">
      <c r="A71" s="27" t="s">
        <v>101</v>
      </c>
      <c r="B71" s="45">
        <v>410350</v>
      </c>
      <c r="C71" s="63" t="s">
        <v>57</v>
      </c>
      <c r="D71" s="24">
        <v>43</v>
      </c>
      <c r="E71" s="24">
        <v>0</v>
      </c>
      <c r="F71" s="19">
        <f t="shared" si="4"/>
        <v>-43</v>
      </c>
      <c r="G71" s="19">
        <f t="shared" si="5"/>
        <v>0</v>
      </c>
    </row>
    <row r="72" spans="1:7" s="3" customFormat="1" ht="25.5" customHeight="1">
      <c r="A72" s="27" t="s">
        <v>111</v>
      </c>
      <c r="B72" s="45">
        <v>430000</v>
      </c>
      <c r="C72" s="43" t="s">
        <v>40</v>
      </c>
      <c r="D72" s="19">
        <f>D73</f>
        <v>0</v>
      </c>
      <c r="E72" s="19">
        <f>E73</f>
        <v>0</v>
      </c>
      <c r="F72" s="19">
        <f t="shared" si="4"/>
        <v>0</v>
      </c>
      <c r="G72" s="19" t="e">
        <f t="shared" si="5"/>
        <v>#DIV/0!</v>
      </c>
    </row>
    <row r="73" spans="1:7" ht="68.25" customHeight="1">
      <c r="A73" s="28" t="s">
        <v>132</v>
      </c>
      <c r="B73" s="46">
        <v>430100</v>
      </c>
      <c r="C73" s="44" t="s">
        <v>37</v>
      </c>
      <c r="D73" s="20"/>
      <c r="E73" s="25"/>
      <c r="F73" s="20">
        <f t="shared" si="4"/>
        <v>0</v>
      </c>
      <c r="G73" s="20" t="e">
        <f t="shared" si="5"/>
        <v>#DIV/0!</v>
      </c>
    </row>
    <row r="74" spans="1:7" s="3" customFormat="1" ht="33" customHeight="1">
      <c r="A74" s="27" t="s">
        <v>111</v>
      </c>
      <c r="B74" s="45">
        <v>500000</v>
      </c>
      <c r="C74" s="43" t="s">
        <v>34</v>
      </c>
      <c r="D74" s="19">
        <f>D75+D76</f>
        <v>50</v>
      </c>
      <c r="E74" s="19">
        <f>E75+E76</f>
        <v>56.2</v>
      </c>
      <c r="F74" s="19">
        <f>F75+F76</f>
        <v>6.200000000000003</v>
      </c>
      <c r="G74" s="19" t="e">
        <f>G75+G76</f>
        <v>#DIV/0!</v>
      </c>
    </row>
    <row r="75" spans="1:7" ht="49.5" customHeight="1">
      <c r="A75" s="28" t="s">
        <v>112</v>
      </c>
      <c r="B75" s="46">
        <v>500800</v>
      </c>
      <c r="C75" s="44" t="s">
        <v>35</v>
      </c>
      <c r="D75" s="23">
        <v>50</v>
      </c>
      <c r="E75" s="20">
        <v>42.2</v>
      </c>
      <c r="F75" s="20">
        <f>E75-D75</f>
        <v>-7.799999999999997</v>
      </c>
      <c r="G75" s="20">
        <f>E75/D75*100</f>
        <v>84.4</v>
      </c>
    </row>
    <row r="76" spans="1:7" ht="69" customHeight="1">
      <c r="A76" s="28" t="s">
        <v>113</v>
      </c>
      <c r="B76" s="46">
        <v>501100</v>
      </c>
      <c r="C76" s="44" t="s">
        <v>98</v>
      </c>
      <c r="D76" s="23"/>
      <c r="E76" s="20">
        <v>14</v>
      </c>
      <c r="F76" s="20">
        <f>E76-D76</f>
        <v>14</v>
      </c>
      <c r="G76" s="20" t="e">
        <f>E76/D76*100</f>
        <v>#DIV/0!</v>
      </c>
    </row>
    <row r="77" spans="1:7" ht="61.5" customHeight="1">
      <c r="A77" s="79" t="s">
        <v>94</v>
      </c>
      <c r="B77" s="79"/>
      <c r="C77" s="79"/>
      <c r="D77" s="19">
        <f>D74+D72+D66+D65+D64+D61+D59+D67+D68+D69+D70+D71</f>
        <v>5245.300000000001</v>
      </c>
      <c r="E77" s="19">
        <f>E74+E72+E66+E65+E64+E61+E59+E67+E68+E69+E70+E71</f>
        <v>1699.1000000000001</v>
      </c>
      <c r="F77" s="19">
        <f>F74+F72+F66+F65+F64+F61+F59+F67+F68+F69</f>
        <v>-3358.1000000000004</v>
      </c>
      <c r="G77" s="19">
        <f>E77/D77*100</f>
        <v>32.392808800259274</v>
      </c>
    </row>
    <row r="78" spans="1:7" ht="41.25" customHeight="1">
      <c r="A78" s="79" t="s">
        <v>87</v>
      </c>
      <c r="B78" s="79"/>
      <c r="C78" s="79"/>
      <c r="D78" s="19">
        <f>D56+D77</f>
        <v>90866.7</v>
      </c>
      <c r="E78" s="19">
        <f>E56+E77</f>
        <v>45935.19999999999</v>
      </c>
      <c r="F78" s="19">
        <f>E78-D78</f>
        <v>-44931.50000000001</v>
      </c>
      <c r="G78" s="19">
        <f>E78/D78*100</f>
        <v>50.5522925340086</v>
      </c>
    </row>
    <row r="80" spans="1:7" s="40" customFormat="1" ht="70.5" customHeight="1">
      <c r="A80" s="83" t="s">
        <v>103</v>
      </c>
      <c r="B80" s="83"/>
      <c r="C80" s="83"/>
      <c r="D80" s="39"/>
      <c r="E80" s="80" t="s">
        <v>97</v>
      </c>
      <c r="F80" s="80"/>
      <c r="G80" s="80"/>
    </row>
    <row r="81" ht="26.25">
      <c r="A81" s="30"/>
    </row>
  </sheetData>
  <mergeCells count="23">
    <mergeCell ref="B50:B51"/>
    <mergeCell ref="C50:C51"/>
    <mergeCell ref="A57:G57"/>
    <mergeCell ref="B47:B48"/>
    <mergeCell ref="D47:D48"/>
    <mergeCell ref="E47:E48"/>
    <mergeCell ref="F47:F48"/>
    <mergeCell ref="G47:G48"/>
    <mergeCell ref="A47:A48"/>
    <mergeCell ref="E80:G80"/>
    <mergeCell ref="D50:D51"/>
    <mergeCell ref="A77:C77"/>
    <mergeCell ref="A78:C78"/>
    <mergeCell ref="A80:C80"/>
    <mergeCell ref="A56:C56"/>
    <mergeCell ref="A50:A51"/>
    <mergeCell ref="E50:E51"/>
    <mergeCell ref="F50:F51"/>
    <mergeCell ref="G50:G51"/>
    <mergeCell ref="A4:G4"/>
    <mergeCell ref="A5:G5"/>
    <mergeCell ref="A9:G9"/>
    <mergeCell ref="A39:C39"/>
  </mergeCells>
  <printOptions/>
  <pageMargins left="1.5748031496062993" right="0.31496062992125984" top="0.3937007874015748" bottom="0.3937007874015748" header="0.5118110236220472" footer="0.5118110236220472"/>
  <pageSetup fitToHeight="4" fitToWidth="1" horizontalDpi="600" verticalDpi="6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tabSelected="1" view="pageBreakPreview" zoomScale="50" zoomScaleNormal="60" zoomScaleSheetLayoutView="50" workbookViewId="0" topLeftCell="A1">
      <selection activeCell="A5" sqref="A5:G5"/>
    </sheetView>
  </sheetViews>
  <sheetFormatPr defaultColWidth="9.00390625" defaultRowHeight="12.75"/>
  <cols>
    <col min="1" max="1" width="9.375" style="26" customWidth="1"/>
    <col min="2" max="2" width="18.25390625" style="26" customWidth="1"/>
    <col min="3" max="3" width="111.875" style="17" customWidth="1"/>
    <col min="4" max="4" width="29.00390625" style="7" customWidth="1"/>
    <col min="5" max="5" width="25.375" style="7" customWidth="1"/>
    <col min="6" max="6" width="22.625" style="7" customWidth="1"/>
    <col min="7" max="7" width="21.375" style="7" customWidth="1"/>
    <col min="8" max="8" width="9.125" style="1" customWidth="1"/>
    <col min="9" max="9" width="48.25390625" style="1" customWidth="1"/>
    <col min="10" max="10" width="22.25390625" style="1" customWidth="1"/>
    <col min="11" max="16384" width="9.125" style="1" customWidth="1"/>
  </cols>
  <sheetData>
    <row r="1" ht="26.25">
      <c r="F1" s="7" t="s">
        <v>106</v>
      </c>
    </row>
    <row r="2" ht="26.25">
      <c r="E2" s="7" t="s">
        <v>107</v>
      </c>
    </row>
    <row r="3" spans="5:7" ht="26.25">
      <c r="E3" s="7" t="s">
        <v>125</v>
      </c>
      <c r="F3" s="11"/>
      <c r="G3" s="11"/>
    </row>
    <row r="4" spans="1:7" ht="28.5" customHeight="1">
      <c r="A4" s="77" t="s">
        <v>168</v>
      </c>
      <c r="B4" s="77"/>
      <c r="C4" s="77"/>
      <c r="D4" s="77"/>
      <c r="E4" s="77"/>
      <c r="F4" s="77"/>
      <c r="G4" s="77"/>
    </row>
    <row r="5" spans="1:7" ht="28.5" customHeight="1">
      <c r="A5" s="77" t="s">
        <v>167</v>
      </c>
      <c r="B5" s="77"/>
      <c r="C5" s="77"/>
      <c r="D5" s="77"/>
      <c r="E5" s="77"/>
      <c r="F5" s="77"/>
      <c r="G5" s="77"/>
    </row>
    <row r="6" spans="3:7" ht="23.25" customHeight="1">
      <c r="C6" s="33"/>
      <c r="D6" s="8"/>
      <c r="E6" s="8"/>
      <c r="G6" s="18" t="s">
        <v>24</v>
      </c>
    </row>
    <row r="7" spans="1:7" s="17" customFormat="1" ht="123" customHeight="1">
      <c r="A7" s="31" t="s">
        <v>0</v>
      </c>
      <c r="B7" s="15" t="s">
        <v>1</v>
      </c>
      <c r="C7" s="15" t="s">
        <v>2</v>
      </c>
      <c r="D7" s="16" t="s">
        <v>126</v>
      </c>
      <c r="E7" s="16" t="s">
        <v>137</v>
      </c>
      <c r="F7" s="16" t="s">
        <v>60</v>
      </c>
      <c r="G7" s="16" t="s">
        <v>25</v>
      </c>
    </row>
    <row r="8" spans="1:7" s="9" customFormat="1" ht="25.5">
      <c r="A8" s="15">
        <v>1</v>
      </c>
      <c r="B8" s="15">
        <v>2</v>
      </c>
      <c r="C8" s="34">
        <v>3</v>
      </c>
      <c r="D8" s="10">
        <v>4</v>
      </c>
      <c r="E8" s="10">
        <v>5</v>
      </c>
      <c r="F8" s="10">
        <v>6</v>
      </c>
      <c r="G8" s="10">
        <v>7</v>
      </c>
    </row>
    <row r="9" spans="1:7" ht="33" customHeight="1">
      <c r="A9" s="78" t="s">
        <v>95</v>
      </c>
      <c r="B9" s="78"/>
      <c r="C9" s="78"/>
      <c r="D9" s="78"/>
      <c r="E9" s="78"/>
      <c r="F9" s="78"/>
      <c r="G9" s="78"/>
    </row>
    <row r="10" spans="1:7" s="3" customFormat="1" ht="30">
      <c r="A10" s="15">
        <v>1</v>
      </c>
      <c r="B10" s="45">
        <v>100000</v>
      </c>
      <c r="C10" s="42" t="s">
        <v>58</v>
      </c>
      <c r="D10" s="19">
        <f>D11+D14+D16+D21</f>
        <v>70075</v>
      </c>
      <c r="E10" s="19">
        <f>E11+E14+E16+E21</f>
        <v>53482.5</v>
      </c>
      <c r="F10" s="19">
        <f aca="true" t="shared" si="0" ref="F10:F25">E10-D10</f>
        <v>-16592.5</v>
      </c>
      <c r="G10" s="19">
        <f aca="true" t="shared" si="1" ref="G10:G17">E10/D10*100</f>
        <v>76.32179807349269</v>
      </c>
    </row>
    <row r="11" spans="1:7" ht="58.5" customHeight="1">
      <c r="A11" s="27" t="s">
        <v>3</v>
      </c>
      <c r="B11" s="45">
        <v>110000</v>
      </c>
      <c r="C11" s="43" t="s">
        <v>4</v>
      </c>
      <c r="D11" s="19">
        <f>D13+D12</f>
        <v>60250</v>
      </c>
      <c r="E11" s="19">
        <f>E12+E13</f>
        <v>45952</v>
      </c>
      <c r="F11" s="19">
        <f t="shared" si="0"/>
        <v>-14298</v>
      </c>
      <c r="G11" s="19">
        <f t="shared" si="1"/>
        <v>76.26887966804979</v>
      </c>
    </row>
    <row r="12" spans="1:7" ht="38.25" customHeight="1">
      <c r="A12" s="28" t="s">
        <v>5</v>
      </c>
      <c r="B12" s="46">
        <v>110100</v>
      </c>
      <c r="C12" s="44" t="s">
        <v>56</v>
      </c>
      <c r="D12" s="20">
        <v>60100</v>
      </c>
      <c r="E12" s="20">
        <v>45849.3</v>
      </c>
      <c r="F12" s="19">
        <f t="shared" si="0"/>
        <v>-14250.699999999997</v>
      </c>
      <c r="G12" s="19">
        <f t="shared" si="1"/>
        <v>76.28835274542429</v>
      </c>
    </row>
    <row r="13" spans="1:7" ht="60" customHeight="1">
      <c r="A13" s="27" t="s">
        <v>6</v>
      </c>
      <c r="B13" s="45">
        <v>110202</v>
      </c>
      <c r="C13" s="43" t="s">
        <v>38</v>
      </c>
      <c r="D13" s="19">
        <v>150</v>
      </c>
      <c r="E13" s="19">
        <v>102.7</v>
      </c>
      <c r="F13" s="19">
        <f t="shared" si="0"/>
        <v>-47.3</v>
      </c>
      <c r="G13" s="19">
        <f t="shared" si="1"/>
        <v>68.46666666666667</v>
      </c>
    </row>
    <row r="14" spans="1:7" ht="35.25" customHeight="1">
      <c r="A14" s="27" t="s">
        <v>8</v>
      </c>
      <c r="B14" s="45">
        <v>130000</v>
      </c>
      <c r="C14" s="43" t="s">
        <v>28</v>
      </c>
      <c r="D14" s="19">
        <f>D15</f>
        <v>7000</v>
      </c>
      <c r="E14" s="19">
        <f>E15</f>
        <v>5394.5</v>
      </c>
      <c r="F14" s="19">
        <f t="shared" si="0"/>
        <v>-1605.5</v>
      </c>
      <c r="G14" s="19">
        <f t="shared" si="1"/>
        <v>77.06428571428572</v>
      </c>
    </row>
    <row r="15" spans="1:7" ht="37.5" customHeight="1">
      <c r="A15" s="28" t="s">
        <v>9</v>
      </c>
      <c r="B15" s="46">
        <v>130500</v>
      </c>
      <c r="C15" s="44" t="s">
        <v>7</v>
      </c>
      <c r="D15" s="20">
        <v>7000</v>
      </c>
      <c r="E15" s="20">
        <v>5394.5</v>
      </c>
      <c r="F15" s="20">
        <f t="shared" si="0"/>
        <v>-1605.5</v>
      </c>
      <c r="G15" s="19">
        <f t="shared" si="1"/>
        <v>77.06428571428572</v>
      </c>
    </row>
    <row r="16" spans="1:7" ht="30">
      <c r="A16" s="27" t="s">
        <v>42</v>
      </c>
      <c r="B16" s="45">
        <v>140000</v>
      </c>
      <c r="C16" s="43" t="s">
        <v>29</v>
      </c>
      <c r="D16" s="19">
        <f>SUM(D17:D20)</f>
        <v>225</v>
      </c>
      <c r="E16" s="19">
        <f>SUM(E17:E20)</f>
        <v>294.4</v>
      </c>
      <c r="F16" s="19">
        <f t="shared" si="0"/>
        <v>69.39999999999998</v>
      </c>
      <c r="G16" s="19">
        <f t="shared" si="1"/>
        <v>130.84444444444443</v>
      </c>
    </row>
    <row r="17" spans="1:7" ht="33" customHeight="1">
      <c r="A17" s="28" t="s">
        <v>13</v>
      </c>
      <c r="B17" s="46">
        <v>140601</v>
      </c>
      <c r="C17" s="44" t="s">
        <v>10</v>
      </c>
      <c r="D17" s="20">
        <v>2</v>
      </c>
      <c r="E17" s="20">
        <v>1.5</v>
      </c>
      <c r="F17" s="20">
        <f t="shared" si="0"/>
        <v>-0.5</v>
      </c>
      <c r="G17" s="20">
        <f t="shared" si="1"/>
        <v>75</v>
      </c>
    </row>
    <row r="18" spans="1:7" ht="33.75" customHeight="1" hidden="1">
      <c r="A18" s="28" t="s">
        <v>71</v>
      </c>
      <c r="B18" s="46">
        <v>140602</v>
      </c>
      <c r="C18" s="44" t="s">
        <v>72</v>
      </c>
      <c r="D18" s="20"/>
      <c r="E18" s="20"/>
      <c r="F18" s="20">
        <f t="shared" si="0"/>
        <v>0</v>
      </c>
      <c r="G18" s="20"/>
    </row>
    <row r="19" spans="1:7" ht="60.75" customHeight="1">
      <c r="A19" s="28" t="s">
        <v>15</v>
      </c>
      <c r="B19" s="46">
        <v>140603</v>
      </c>
      <c r="C19" s="44" t="s">
        <v>11</v>
      </c>
      <c r="D19" s="20">
        <v>23</v>
      </c>
      <c r="E19" s="20">
        <v>8.2</v>
      </c>
      <c r="F19" s="20">
        <f t="shared" si="0"/>
        <v>-14.8</v>
      </c>
      <c r="G19" s="20">
        <f>E19/D19*100</f>
        <v>35.65217391304348</v>
      </c>
    </row>
    <row r="20" spans="1:7" ht="60.75" customHeight="1">
      <c r="A20" s="28" t="s">
        <v>43</v>
      </c>
      <c r="B20" s="46">
        <v>140700</v>
      </c>
      <c r="C20" s="44" t="s">
        <v>36</v>
      </c>
      <c r="D20" s="20">
        <v>200</v>
      </c>
      <c r="E20" s="20">
        <v>284.7</v>
      </c>
      <c r="F20" s="20">
        <f t="shared" si="0"/>
        <v>84.69999999999999</v>
      </c>
      <c r="G20" s="20">
        <f>E20/D20*100</f>
        <v>142.35</v>
      </c>
    </row>
    <row r="21" spans="1:7" s="3" customFormat="1" ht="30">
      <c r="A21" s="27" t="s">
        <v>44</v>
      </c>
      <c r="B21" s="45">
        <v>160000</v>
      </c>
      <c r="C21" s="43" t="s">
        <v>12</v>
      </c>
      <c r="D21" s="19">
        <f>SUM(D22:D24)</f>
        <v>2600</v>
      </c>
      <c r="E21" s="19">
        <f>SUM(E22:E24)</f>
        <v>1841.6</v>
      </c>
      <c r="F21" s="19">
        <f t="shared" si="0"/>
        <v>-758.4000000000001</v>
      </c>
      <c r="G21" s="19">
        <f>E21/D21*100</f>
        <v>70.83076923076923</v>
      </c>
    </row>
    <row r="22" spans="1:7" ht="32.25" customHeight="1">
      <c r="A22" s="28" t="s">
        <v>45</v>
      </c>
      <c r="B22" s="46">
        <v>160100</v>
      </c>
      <c r="C22" s="44" t="s">
        <v>14</v>
      </c>
      <c r="D22" s="20">
        <v>1200</v>
      </c>
      <c r="E22" s="20">
        <v>787.9</v>
      </c>
      <c r="F22" s="20">
        <f t="shared" si="0"/>
        <v>-412.1</v>
      </c>
      <c r="G22" s="20">
        <f>E22/D22*100</f>
        <v>65.65833333333333</v>
      </c>
    </row>
    <row r="23" spans="1:7" ht="33.75" customHeight="1">
      <c r="A23" s="28" t="s">
        <v>73</v>
      </c>
      <c r="B23" s="46">
        <v>160400</v>
      </c>
      <c r="C23" s="44" t="s">
        <v>74</v>
      </c>
      <c r="D23" s="20">
        <v>0</v>
      </c>
      <c r="E23" s="20">
        <v>0</v>
      </c>
      <c r="F23" s="20">
        <f t="shared" si="0"/>
        <v>0</v>
      </c>
      <c r="G23" s="20"/>
    </row>
    <row r="24" spans="1:7" ht="33.75" customHeight="1">
      <c r="A24" s="28" t="s">
        <v>47</v>
      </c>
      <c r="B24" s="46">
        <v>160500</v>
      </c>
      <c r="C24" s="44" t="s">
        <v>30</v>
      </c>
      <c r="D24" s="20">
        <v>1400</v>
      </c>
      <c r="E24" s="20">
        <v>1053.7</v>
      </c>
      <c r="F24" s="20">
        <f t="shared" si="0"/>
        <v>-346.29999999999995</v>
      </c>
      <c r="G24" s="20">
        <f>E24/D24*100</f>
        <v>75.26428571428572</v>
      </c>
    </row>
    <row r="25" spans="1:7" s="12" customFormat="1" ht="31.5" customHeight="1">
      <c r="A25" s="27" t="s">
        <v>16</v>
      </c>
      <c r="B25" s="45">
        <v>200000</v>
      </c>
      <c r="C25" s="43" t="s">
        <v>17</v>
      </c>
      <c r="D25" s="19">
        <f>D26+D32+D35</f>
        <v>1647</v>
      </c>
      <c r="E25" s="19">
        <f>E26+E32+E35</f>
        <v>977.4</v>
      </c>
      <c r="F25" s="19">
        <f t="shared" si="0"/>
        <v>-669.6</v>
      </c>
      <c r="G25" s="19">
        <f>E25/D25*100</f>
        <v>59.34426229508196</v>
      </c>
    </row>
    <row r="26" spans="1:7" s="3" customFormat="1" ht="34.5" customHeight="1">
      <c r="A26" s="27" t="s">
        <v>18</v>
      </c>
      <c r="B26" s="45">
        <v>210000</v>
      </c>
      <c r="C26" s="43" t="s">
        <v>64</v>
      </c>
      <c r="D26" s="19">
        <f>D27+D28+D29+D30+D31</f>
        <v>409</v>
      </c>
      <c r="E26" s="19">
        <f>E27+E28+E29+E30+E31</f>
        <v>420.9</v>
      </c>
      <c r="F26" s="19">
        <f>F27+F28+F29+F30+F31</f>
        <v>-35.1</v>
      </c>
      <c r="G26" s="19">
        <f>G27+G28+G29+G30+G31</f>
        <v>195.56944444444446</v>
      </c>
    </row>
    <row r="27" spans="1:7" s="3" customFormat="1" ht="54" customHeight="1">
      <c r="A27" s="56" t="s">
        <v>19</v>
      </c>
      <c r="B27" s="53">
        <v>210400</v>
      </c>
      <c r="C27" s="57" t="s">
        <v>115</v>
      </c>
      <c r="D27" s="23">
        <v>0</v>
      </c>
      <c r="E27" s="23">
        <v>45</v>
      </c>
      <c r="F27" s="23">
        <v>0</v>
      </c>
      <c r="G27" s="23"/>
    </row>
    <row r="28" spans="1:7" ht="36" customHeight="1">
      <c r="A28" s="56" t="s">
        <v>104</v>
      </c>
      <c r="B28" s="53">
        <v>210805</v>
      </c>
      <c r="C28" s="57" t="s">
        <v>61</v>
      </c>
      <c r="D28" s="24">
        <v>0</v>
      </c>
      <c r="E28" s="23">
        <v>0</v>
      </c>
      <c r="F28" s="23">
        <f>E28-D28</f>
        <v>0</v>
      </c>
      <c r="G28" s="24"/>
    </row>
    <row r="29" spans="1:7" ht="115.5" customHeight="1">
      <c r="A29" s="56" t="s">
        <v>110</v>
      </c>
      <c r="B29" s="53">
        <v>210809</v>
      </c>
      <c r="C29" s="57" t="s">
        <v>122</v>
      </c>
      <c r="D29" s="24">
        <v>0</v>
      </c>
      <c r="E29" s="23">
        <v>2</v>
      </c>
      <c r="F29" s="23">
        <v>0</v>
      </c>
      <c r="G29" s="24"/>
    </row>
    <row r="30" spans="1:7" ht="36" customHeight="1">
      <c r="A30" s="28" t="s">
        <v>114</v>
      </c>
      <c r="B30" s="46">
        <v>210811</v>
      </c>
      <c r="C30" s="44" t="s">
        <v>31</v>
      </c>
      <c r="D30" s="19">
        <v>9</v>
      </c>
      <c r="E30" s="20">
        <v>9.4</v>
      </c>
      <c r="F30" s="20">
        <f aca="true" t="shared" si="2" ref="F30:F39">E30-D30</f>
        <v>0.40000000000000036</v>
      </c>
      <c r="G30" s="20">
        <f>E30/D30*100</f>
        <v>104.44444444444446</v>
      </c>
    </row>
    <row r="31" spans="1:7" ht="55.5" customHeight="1">
      <c r="A31" s="28" t="s">
        <v>123</v>
      </c>
      <c r="B31" s="46">
        <v>210813</v>
      </c>
      <c r="C31" s="44" t="s">
        <v>124</v>
      </c>
      <c r="D31" s="19">
        <v>400</v>
      </c>
      <c r="E31" s="20">
        <v>364.5</v>
      </c>
      <c r="F31" s="20">
        <f t="shared" si="2"/>
        <v>-35.5</v>
      </c>
      <c r="G31" s="20">
        <f>E31/D31*100</f>
        <v>91.125</v>
      </c>
    </row>
    <row r="32" spans="1:7" s="3" customFormat="1" ht="51.75" customHeight="1">
      <c r="A32" s="27" t="s">
        <v>20</v>
      </c>
      <c r="B32" s="45">
        <v>220000</v>
      </c>
      <c r="C32" s="43" t="s">
        <v>21</v>
      </c>
      <c r="D32" s="19">
        <f>D34+D33</f>
        <v>1238</v>
      </c>
      <c r="E32" s="19">
        <f>E34+E33</f>
        <v>553.9</v>
      </c>
      <c r="F32" s="19">
        <f t="shared" si="2"/>
        <v>-684.1</v>
      </c>
      <c r="G32" s="19">
        <f>E32/D32*100</f>
        <v>44.74151857835218</v>
      </c>
    </row>
    <row r="33" spans="1:7" ht="59.25" customHeight="1">
      <c r="A33" s="28" t="s">
        <v>22</v>
      </c>
      <c r="B33" s="46">
        <v>220804</v>
      </c>
      <c r="C33" s="44" t="s">
        <v>59</v>
      </c>
      <c r="D33" s="20">
        <v>1200</v>
      </c>
      <c r="E33" s="20">
        <v>522.1</v>
      </c>
      <c r="F33" s="20">
        <f t="shared" si="2"/>
        <v>-677.9</v>
      </c>
      <c r="G33" s="20">
        <f>E33/D33*100</f>
        <v>43.50833333333334</v>
      </c>
    </row>
    <row r="34" spans="1:7" ht="39" customHeight="1">
      <c r="A34" s="28" t="s">
        <v>65</v>
      </c>
      <c r="B34" s="46">
        <v>220900</v>
      </c>
      <c r="C34" s="44" t="s">
        <v>23</v>
      </c>
      <c r="D34" s="20">
        <v>38</v>
      </c>
      <c r="E34" s="20">
        <v>31.8</v>
      </c>
      <c r="F34" s="20">
        <f t="shared" si="2"/>
        <v>-6.199999999999999</v>
      </c>
      <c r="G34" s="20">
        <f>E34/D34*100</f>
        <v>83.6842105263158</v>
      </c>
    </row>
    <row r="35" spans="1:7" s="3" customFormat="1" ht="39" customHeight="1">
      <c r="A35" s="27" t="s">
        <v>147</v>
      </c>
      <c r="B35" s="45">
        <v>240000</v>
      </c>
      <c r="C35" s="43" t="s">
        <v>63</v>
      </c>
      <c r="D35" s="19">
        <f>D36</f>
        <v>0</v>
      </c>
      <c r="E35" s="19">
        <f>E36</f>
        <v>2.6</v>
      </c>
      <c r="F35" s="19">
        <f t="shared" si="2"/>
        <v>2.6</v>
      </c>
      <c r="G35" s="20"/>
    </row>
    <row r="36" spans="1:7" ht="33.75" customHeight="1">
      <c r="A36" s="28" t="s">
        <v>148</v>
      </c>
      <c r="B36" s="46">
        <v>240603</v>
      </c>
      <c r="C36" s="44" t="s">
        <v>61</v>
      </c>
      <c r="D36" s="20">
        <v>0</v>
      </c>
      <c r="E36" s="20">
        <v>2.6</v>
      </c>
      <c r="F36" s="20">
        <f t="shared" si="2"/>
        <v>2.6</v>
      </c>
      <c r="G36" s="20"/>
    </row>
    <row r="37" spans="1:7" ht="54.75" customHeight="1">
      <c r="A37" s="58" t="s">
        <v>26</v>
      </c>
      <c r="B37" s="59">
        <v>310102</v>
      </c>
      <c r="C37" s="60" t="s">
        <v>131</v>
      </c>
      <c r="D37" s="24">
        <v>0</v>
      </c>
      <c r="E37" s="24">
        <v>9.2</v>
      </c>
      <c r="F37" s="24">
        <f t="shared" si="2"/>
        <v>9.2</v>
      </c>
      <c r="G37" s="24"/>
    </row>
    <row r="38" spans="1:9" s="4" customFormat="1" ht="52.5" customHeight="1">
      <c r="A38" s="79" t="s">
        <v>92</v>
      </c>
      <c r="B38" s="79"/>
      <c r="C38" s="79"/>
      <c r="D38" s="19">
        <f>D10+D25</f>
        <v>71722</v>
      </c>
      <c r="E38" s="24">
        <f>E10+E25+E37</f>
        <v>54469.1</v>
      </c>
      <c r="F38" s="19">
        <f t="shared" si="2"/>
        <v>-17252.9</v>
      </c>
      <c r="G38" s="19">
        <f>E38/D38*100</f>
        <v>75.94475893031426</v>
      </c>
      <c r="I38" s="64">
        <f>E38-54469.1</f>
        <v>0</v>
      </c>
    </row>
    <row r="39" spans="1:7" s="13" customFormat="1" ht="34.5" customHeight="1">
      <c r="A39" s="27" t="s">
        <v>99</v>
      </c>
      <c r="B39" s="15">
        <v>400000</v>
      </c>
      <c r="C39" s="47" t="s">
        <v>48</v>
      </c>
      <c r="D39" s="21">
        <f>D40+D43</f>
        <v>17281.2</v>
      </c>
      <c r="E39" s="21">
        <f>E40+E43</f>
        <v>11553.399999999998</v>
      </c>
      <c r="F39" s="21">
        <f t="shared" si="2"/>
        <v>-5727.800000000003</v>
      </c>
      <c r="G39" s="21">
        <f>E39/D39*100</f>
        <v>66.85531097377495</v>
      </c>
    </row>
    <row r="40" spans="1:7" s="5" customFormat="1" ht="30">
      <c r="A40" s="27" t="s">
        <v>150</v>
      </c>
      <c r="B40" s="45">
        <v>410200</v>
      </c>
      <c r="C40" s="48" t="s">
        <v>86</v>
      </c>
      <c r="D40" s="21">
        <f>D42+D41</f>
        <v>1657.3</v>
      </c>
      <c r="E40" s="21">
        <f>E42+E41</f>
        <v>478.8</v>
      </c>
      <c r="F40" s="21">
        <f>F42+F41</f>
        <v>-1178.5</v>
      </c>
      <c r="G40" s="21">
        <f>E40/D40*100</f>
        <v>28.89036384480782</v>
      </c>
    </row>
    <row r="41" spans="1:7" s="2" customFormat="1" ht="64.5" customHeight="1" hidden="1">
      <c r="A41" s="28" t="s">
        <v>88</v>
      </c>
      <c r="B41" s="46">
        <v>410204</v>
      </c>
      <c r="C41" s="49" t="s">
        <v>89</v>
      </c>
      <c r="D41" s="22"/>
      <c r="E41" s="22"/>
      <c r="F41" s="22"/>
      <c r="G41" s="41" t="e">
        <f aca="true" t="shared" si="3" ref="G41:G46">E41/D41*100</f>
        <v>#DIV/0!</v>
      </c>
    </row>
    <row r="42" spans="1:7" ht="79.5" customHeight="1">
      <c r="A42" s="28" t="s">
        <v>151</v>
      </c>
      <c r="B42" s="53">
        <v>410206</v>
      </c>
      <c r="C42" s="50" t="s">
        <v>129</v>
      </c>
      <c r="D42" s="23">
        <v>1657.3</v>
      </c>
      <c r="E42" s="20">
        <v>478.8</v>
      </c>
      <c r="F42" s="20">
        <f>E42-D42</f>
        <v>-1178.5</v>
      </c>
      <c r="G42" s="41">
        <f t="shared" si="3"/>
        <v>28.89036384480782</v>
      </c>
    </row>
    <row r="43" spans="1:7" s="3" customFormat="1" ht="34.5" customHeight="1">
      <c r="A43" s="29" t="s">
        <v>152</v>
      </c>
      <c r="B43" s="45">
        <v>410300</v>
      </c>
      <c r="C43" s="43" t="s">
        <v>39</v>
      </c>
      <c r="D43" s="19">
        <f>SUM(D44:D53)</f>
        <v>15623.900000000001</v>
      </c>
      <c r="E43" s="19">
        <f>SUM(E44:E53)</f>
        <v>11074.599999999999</v>
      </c>
      <c r="F43" s="19">
        <f>E43-D43</f>
        <v>-4549.300000000003</v>
      </c>
      <c r="G43" s="19">
        <f t="shared" si="3"/>
        <v>70.88243012308065</v>
      </c>
    </row>
    <row r="44" spans="1:7" ht="91.5" customHeight="1">
      <c r="A44" s="28" t="s">
        <v>153</v>
      </c>
      <c r="B44" s="53">
        <v>410306</v>
      </c>
      <c r="C44" s="36" t="s">
        <v>138</v>
      </c>
      <c r="D44" s="23">
        <v>12549.6</v>
      </c>
      <c r="E44" s="20">
        <v>9267.3</v>
      </c>
      <c r="F44" s="20">
        <f>E44-D44</f>
        <v>-3282.300000000001</v>
      </c>
      <c r="G44" s="20">
        <f t="shared" si="3"/>
        <v>73.84538152610442</v>
      </c>
    </row>
    <row r="45" spans="1:7" ht="161.25" customHeight="1" hidden="1">
      <c r="A45" s="28" t="s">
        <v>50</v>
      </c>
      <c r="B45" s="53">
        <v>410307</v>
      </c>
      <c r="C45" s="51" t="s">
        <v>116</v>
      </c>
      <c r="D45" s="23">
        <v>0</v>
      </c>
      <c r="E45" s="20">
        <v>0</v>
      </c>
      <c r="F45" s="20">
        <f>E45-D45</f>
        <v>0</v>
      </c>
      <c r="G45" s="20" t="e">
        <f t="shared" si="3"/>
        <v>#DIV/0!</v>
      </c>
    </row>
    <row r="46" spans="1:7" ht="118.5" customHeight="1">
      <c r="A46" s="84" t="s">
        <v>154</v>
      </c>
      <c r="B46" s="93">
        <v>410308</v>
      </c>
      <c r="C46" s="37" t="s">
        <v>134</v>
      </c>
      <c r="D46" s="94">
        <v>1902.7</v>
      </c>
      <c r="E46" s="87">
        <v>1128.5</v>
      </c>
      <c r="F46" s="87">
        <f>E46-D46</f>
        <v>-774.2</v>
      </c>
      <c r="G46" s="87">
        <f t="shared" si="3"/>
        <v>59.31045356598518</v>
      </c>
    </row>
    <row r="47" spans="1:7" ht="142.5" customHeight="1" hidden="1">
      <c r="A47" s="84"/>
      <c r="B47" s="93"/>
      <c r="C47" s="38"/>
      <c r="D47" s="94"/>
      <c r="E47" s="87"/>
      <c r="F47" s="87"/>
      <c r="G47" s="87"/>
    </row>
    <row r="48" spans="1:7" ht="277.5" customHeight="1">
      <c r="A48" s="28" t="s">
        <v>155</v>
      </c>
      <c r="B48" s="53">
        <v>410309</v>
      </c>
      <c r="C48" s="36" t="s">
        <v>139</v>
      </c>
      <c r="D48" s="23">
        <v>644.9</v>
      </c>
      <c r="E48" s="20">
        <v>370.2</v>
      </c>
      <c r="F48" s="20">
        <f aca="true" t="shared" si="4" ref="F48:F54">E48-D48</f>
        <v>-274.7</v>
      </c>
      <c r="G48" s="20">
        <f aca="true" t="shared" si="5" ref="G48:G54">E48/D48*100</f>
        <v>57.4042487207319</v>
      </c>
    </row>
    <row r="49" spans="1:7" ht="86.25" customHeight="1">
      <c r="A49" s="66" t="s">
        <v>156</v>
      </c>
      <c r="B49" s="67">
        <v>410310</v>
      </c>
      <c r="C49" s="65" t="s">
        <v>140</v>
      </c>
      <c r="D49" s="68">
        <v>2.9</v>
      </c>
      <c r="E49" s="69">
        <v>2</v>
      </c>
      <c r="F49" s="69">
        <f t="shared" si="4"/>
        <v>-0.8999999999999999</v>
      </c>
      <c r="G49" s="69">
        <f t="shared" si="5"/>
        <v>68.96551724137932</v>
      </c>
    </row>
    <row r="50" spans="1:7" ht="144" customHeight="1">
      <c r="A50" s="28" t="s">
        <v>157</v>
      </c>
      <c r="B50" s="53">
        <v>410323</v>
      </c>
      <c r="C50" s="70" t="s">
        <v>141</v>
      </c>
      <c r="D50" s="23">
        <v>73</v>
      </c>
      <c r="E50" s="20">
        <v>1.8</v>
      </c>
      <c r="F50" s="20">
        <f t="shared" si="4"/>
        <v>-71.2</v>
      </c>
      <c r="G50" s="20">
        <f t="shared" si="5"/>
        <v>2.4657534246575343</v>
      </c>
    </row>
    <row r="51" spans="1:7" ht="34.5" customHeight="1">
      <c r="A51" s="28" t="s">
        <v>158</v>
      </c>
      <c r="B51" s="53">
        <v>410350</v>
      </c>
      <c r="C51" s="35" t="s">
        <v>57</v>
      </c>
      <c r="D51" s="23">
        <v>102.1</v>
      </c>
      <c r="E51" s="20">
        <v>56</v>
      </c>
      <c r="F51" s="20">
        <f t="shared" si="4"/>
        <v>-46.099999999999994</v>
      </c>
      <c r="G51" s="20">
        <f t="shared" si="5"/>
        <v>54.84818805093047</v>
      </c>
    </row>
    <row r="52" spans="1:7" ht="168.75" customHeight="1">
      <c r="A52" s="28" t="s">
        <v>159</v>
      </c>
      <c r="B52" s="53">
        <v>410358</v>
      </c>
      <c r="C52" s="71" t="s">
        <v>142</v>
      </c>
      <c r="D52" s="23">
        <v>348.7</v>
      </c>
      <c r="E52" s="20">
        <v>248.8</v>
      </c>
      <c r="F52" s="20">
        <f t="shared" si="4"/>
        <v>-99.89999999999998</v>
      </c>
      <c r="G52" s="20">
        <f t="shared" si="5"/>
        <v>71.35073128763982</v>
      </c>
    </row>
    <row r="53" spans="1:7" ht="86.25" customHeight="1" hidden="1">
      <c r="A53" s="28" t="s">
        <v>90</v>
      </c>
      <c r="B53" s="32">
        <v>410338</v>
      </c>
      <c r="C53" s="35" t="s">
        <v>121</v>
      </c>
      <c r="D53" s="23">
        <v>0</v>
      </c>
      <c r="E53" s="20"/>
      <c r="F53" s="20">
        <f t="shared" si="4"/>
        <v>0</v>
      </c>
      <c r="G53" s="20" t="e">
        <f t="shared" si="5"/>
        <v>#DIV/0!</v>
      </c>
    </row>
    <row r="54" spans="1:7" s="6" customFormat="1" ht="72" customHeight="1">
      <c r="A54" s="79" t="s">
        <v>93</v>
      </c>
      <c r="B54" s="79"/>
      <c r="C54" s="79"/>
      <c r="D54" s="19">
        <f>D38+D39</f>
        <v>89003.2</v>
      </c>
      <c r="E54" s="19">
        <f>E38+E39</f>
        <v>66022.5</v>
      </c>
      <c r="F54" s="19">
        <f t="shared" si="4"/>
        <v>-22980.699999999997</v>
      </c>
      <c r="G54" s="19">
        <f t="shared" si="5"/>
        <v>74.17991712657522</v>
      </c>
    </row>
    <row r="55" spans="1:7" ht="39" customHeight="1">
      <c r="A55" s="92" t="s">
        <v>96</v>
      </c>
      <c r="B55" s="92"/>
      <c r="C55" s="92"/>
      <c r="D55" s="92"/>
      <c r="E55" s="92"/>
      <c r="F55" s="92"/>
      <c r="G55" s="92"/>
    </row>
    <row r="56" spans="1:7" s="12" customFormat="1" ht="31.5" customHeight="1">
      <c r="A56" s="15">
        <v>1</v>
      </c>
      <c r="B56" s="45">
        <v>100000</v>
      </c>
      <c r="C56" s="42" t="s">
        <v>58</v>
      </c>
      <c r="D56" s="19">
        <f>D57</f>
        <v>750</v>
      </c>
      <c r="E56" s="19">
        <f>E57</f>
        <v>547.8</v>
      </c>
      <c r="F56" s="19">
        <f>E56-D56</f>
        <v>-202.20000000000005</v>
      </c>
      <c r="G56" s="19">
        <f>E56/D56*100</f>
        <v>73.03999999999999</v>
      </c>
    </row>
    <row r="57" spans="1:7" s="3" customFormat="1" ht="34.5" customHeight="1">
      <c r="A57" s="27" t="s">
        <v>46</v>
      </c>
      <c r="B57" s="45">
        <v>120000</v>
      </c>
      <c r="C57" s="43" t="s">
        <v>27</v>
      </c>
      <c r="D57" s="19">
        <f>D58</f>
        <v>750</v>
      </c>
      <c r="E57" s="19">
        <f>E58</f>
        <v>547.8</v>
      </c>
      <c r="F57" s="19">
        <f>E57-D57</f>
        <v>-202.20000000000005</v>
      </c>
      <c r="G57" s="19">
        <f>E57/D57*100</f>
        <v>73.03999999999999</v>
      </c>
    </row>
    <row r="58" spans="1:7" ht="56.25">
      <c r="A58" s="28" t="s">
        <v>5</v>
      </c>
      <c r="B58" s="46">
        <v>120200</v>
      </c>
      <c r="C58" s="44" t="s">
        <v>32</v>
      </c>
      <c r="D58" s="20">
        <v>750</v>
      </c>
      <c r="E58" s="20">
        <v>547.8</v>
      </c>
      <c r="F58" s="20">
        <f>E58-D58</f>
        <v>-202.20000000000005</v>
      </c>
      <c r="G58" s="20">
        <f>E58/D58*100</f>
        <v>73.03999999999999</v>
      </c>
    </row>
    <row r="59" spans="1:7" s="3" customFormat="1" ht="30" customHeight="1">
      <c r="A59" s="27" t="s">
        <v>16</v>
      </c>
      <c r="B59" s="45">
        <v>200000</v>
      </c>
      <c r="C59" s="43" t="s">
        <v>17</v>
      </c>
      <c r="D59" s="19">
        <f>D61</f>
        <v>2683.4</v>
      </c>
      <c r="E59" s="19">
        <f>E61+E60</f>
        <v>1720.8999999999999</v>
      </c>
      <c r="F59" s="19">
        <f>F61+F60</f>
        <v>-962.5000000000002</v>
      </c>
      <c r="G59" s="19">
        <f>G61+G60</f>
        <v>62.48043526868897</v>
      </c>
    </row>
    <row r="60" spans="1:7" ht="84.75" customHeight="1">
      <c r="A60" s="28" t="s">
        <v>18</v>
      </c>
      <c r="B60" s="46">
        <v>240612</v>
      </c>
      <c r="C60" s="44" t="s">
        <v>144</v>
      </c>
      <c r="D60" s="20"/>
      <c r="E60" s="20">
        <v>44.3</v>
      </c>
      <c r="F60" s="20">
        <f aca="true" t="shared" si="6" ref="F60:F71">E60-D60</f>
        <v>44.3</v>
      </c>
      <c r="G60" s="20"/>
    </row>
    <row r="61" spans="1:7" s="14" customFormat="1" ht="41.25" customHeight="1">
      <c r="A61" s="28" t="s">
        <v>160</v>
      </c>
      <c r="B61" s="46">
        <v>250000</v>
      </c>
      <c r="C61" s="44" t="s">
        <v>33</v>
      </c>
      <c r="D61" s="23">
        <v>2683.4</v>
      </c>
      <c r="E61" s="23">
        <v>1676.6</v>
      </c>
      <c r="F61" s="20">
        <f t="shared" si="6"/>
        <v>-1006.8000000000002</v>
      </c>
      <c r="G61" s="20">
        <f>E61/D61*100</f>
        <v>62.48043526868897</v>
      </c>
    </row>
    <row r="62" spans="1:7" s="3" customFormat="1" ht="87" customHeight="1" hidden="1">
      <c r="A62" s="27" t="s">
        <v>26</v>
      </c>
      <c r="B62" s="45">
        <v>310300</v>
      </c>
      <c r="C62" s="54" t="s">
        <v>70</v>
      </c>
      <c r="D62" s="24">
        <v>81.3</v>
      </c>
      <c r="E62" s="24">
        <v>81.4</v>
      </c>
      <c r="F62" s="20">
        <f>E62-D62</f>
        <v>0.10000000000000853</v>
      </c>
      <c r="G62" s="20">
        <f>E62/D62*100</f>
        <v>100.12300123001232</v>
      </c>
    </row>
    <row r="63" spans="1:7" s="3" customFormat="1" ht="55.5" customHeight="1" hidden="1">
      <c r="A63" s="27" t="s">
        <v>41</v>
      </c>
      <c r="B63" s="45">
        <v>410319</v>
      </c>
      <c r="C63" s="54" t="s">
        <v>76</v>
      </c>
      <c r="D63" s="24"/>
      <c r="E63" s="24"/>
      <c r="F63" s="20">
        <f>E63-D63</f>
        <v>0</v>
      </c>
      <c r="G63" s="20" t="e">
        <f>E63/D63*100</f>
        <v>#DIV/0!</v>
      </c>
    </row>
    <row r="64" spans="1:7" s="3" customFormat="1" ht="55.5" customHeight="1" hidden="1">
      <c r="A64" s="27" t="s">
        <v>68</v>
      </c>
      <c r="B64" s="45">
        <v>410328</v>
      </c>
      <c r="C64" s="54" t="s">
        <v>77</v>
      </c>
      <c r="D64" s="24"/>
      <c r="E64" s="24"/>
      <c r="F64" s="20">
        <f>E64-D64</f>
        <v>0</v>
      </c>
      <c r="G64" s="20" t="e">
        <f>E64/D64*100</f>
        <v>#DIV/0!</v>
      </c>
    </row>
    <row r="65" spans="1:7" s="3" customFormat="1" ht="45" customHeight="1">
      <c r="A65" s="27" t="s">
        <v>149</v>
      </c>
      <c r="B65" s="45">
        <v>410300</v>
      </c>
      <c r="C65" s="76" t="s">
        <v>39</v>
      </c>
      <c r="D65" s="24">
        <f>SUM(D66:D69)</f>
        <v>10570.8</v>
      </c>
      <c r="E65" s="24">
        <f>SUM(E66:E69)</f>
        <v>9746.4</v>
      </c>
      <c r="F65" s="19">
        <f>E65-D65</f>
        <v>-824.3999999999996</v>
      </c>
      <c r="G65" s="19">
        <f>E65/D65*100</f>
        <v>92.20115790668635</v>
      </c>
    </row>
    <row r="66" spans="1:9" s="3" customFormat="1" ht="191.25" customHeight="1">
      <c r="A66" s="28" t="s">
        <v>85</v>
      </c>
      <c r="B66" s="46">
        <v>410343</v>
      </c>
      <c r="C66" s="72" t="s">
        <v>143</v>
      </c>
      <c r="D66" s="23">
        <v>145.1</v>
      </c>
      <c r="E66" s="23">
        <v>0</v>
      </c>
      <c r="F66" s="20">
        <f t="shared" si="6"/>
        <v>-145.1</v>
      </c>
      <c r="G66" s="20">
        <f aca="true" t="shared" si="7" ref="G66:G71">E66/D66*100</f>
        <v>0</v>
      </c>
      <c r="I66" s="74">
        <f>SUM(D66:D69)</f>
        <v>10570.8</v>
      </c>
    </row>
    <row r="67" spans="1:7" s="3" customFormat="1" ht="219" customHeight="1">
      <c r="A67" s="28" t="s">
        <v>161</v>
      </c>
      <c r="B67" s="46">
        <v>410366</v>
      </c>
      <c r="C67" s="73" t="s">
        <v>145</v>
      </c>
      <c r="D67" s="23">
        <v>9703.4</v>
      </c>
      <c r="E67" s="23">
        <v>9703.4</v>
      </c>
      <c r="F67" s="20">
        <f t="shared" si="6"/>
        <v>0</v>
      </c>
      <c r="G67" s="20">
        <f t="shared" si="7"/>
        <v>100</v>
      </c>
    </row>
    <row r="68" spans="1:7" s="3" customFormat="1" ht="112.5" customHeight="1">
      <c r="A68" s="28" t="s">
        <v>162</v>
      </c>
      <c r="B68" s="46">
        <v>410308</v>
      </c>
      <c r="C68" s="37" t="s">
        <v>134</v>
      </c>
      <c r="D68" s="23">
        <v>679.3</v>
      </c>
      <c r="E68" s="23">
        <v>0</v>
      </c>
      <c r="F68" s="20">
        <f t="shared" si="6"/>
        <v>-679.3</v>
      </c>
      <c r="G68" s="20">
        <f t="shared" si="7"/>
        <v>0</v>
      </c>
    </row>
    <row r="69" spans="1:7" s="3" customFormat="1" ht="34.5" customHeight="1">
      <c r="A69" s="28" t="s">
        <v>162</v>
      </c>
      <c r="B69" s="46">
        <v>410350</v>
      </c>
      <c r="C69" s="35" t="s">
        <v>57</v>
      </c>
      <c r="D69" s="23">
        <v>43</v>
      </c>
      <c r="E69" s="23">
        <v>43</v>
      </c>
      <c r="F69" s="20">
        <f t="shared" si="6"/>
        <v>0</v>
      </c>
      <c r="G69" s="20">
        <f t="shared" si="7"/>
        <v>100</v>
      </c>
    </row>
    <row r="70" spans="1:7" s="3" customFormat="1" ht="39.75" customHeight="1">
      <c r="A70" s="27" t="s">
        <v>41</v>
      </c>
      <c r="B70" s="45">
        <v>430000</v>
      </c>
      <c r="C70" s="43" t="s">
        <v>40</v>
      </c>
      <c r="D70" s="19">
        <f>D71</f>
        <v>15</v>
      </c>
      <c r="E70" s="19">
        <f>E71</f>
        <v>0</v>
      </c>
      <c r="F70" s="19">
        <f t="shared" si="6"/>
        <v>-15</v>
      </c>
      <c r="G70" s="19">
        <f t="shared" si="7"/>
        <v>0</v>
      </c>
    </row>
    <row r="71" spans="1:7" ht="55.5" customHeight="1">
      <c r="A71" s="28" t="s">
        <v>150</v>
      </c>
      <c r="B71" s="46">
        <v>430100</v>
      </c>
      <c r="C71" s="44" t="s">
        <v>37</v>
      </c>
      <c r="D71" s="20">
        <v>15</v>
      </c>
      <c r="E71" s="25">
        <v>0</v>
      </c>
      <c r="F71" s="20">
        <f t="shared" si="6"/>
        <v>-15</v>
      </c>
      <c r="G71" s="20">
        <f t="shared" si="7"/>
        <v>0</v>
      </c>
    </row>
    <row r="72" spans="1:7" s="3" customFormat="1" ht="42" customHeight="1">
      <c r="A72" s="27" t="s">
        <v>68</v>
      </c>
      <c r="B72" s="45">
        <v>500000</v>
      </c>
      <c r="C72" s="43" t="s">
        <v>34</v>
      </c>
      <c r="D72" s="19">
        <f>D73+D74</f>
        <v>98.3</v>
      </c>
      <c r="E72" s="19">
        <f>E73+E74</f>
        <v>72.1</v>
      </c>
      <c r="F72" s="19">
        <f>F73+F74</f>
        <v>-26.199999999999996</v>
      </c>
      <c r="G72" s="19">
        <f>G73+G74</f>
        <v>168.920521945433</v>
      </c>
    </row>
    <row r="73" spans="1:7" ht="49.5" customHeight="1">
      <c r="A73" s="28" t="s">
        <v>163</v>
      </c>
      <c r="B73" s="46">
        <v>500800</v>
      </c>
      <c r="C73" s="44" t="s">
        <v>35</v>
      </c>
      <c r="D73" s="23">
        <v>84.3</v>
      </c>
      <c r="E73" s="20">
        <v>58.1</v>
      </c>
      <c r="F73" s="20">
        <f>E73-D73</f>
        <v>-26.199999999999996</v>
      </c>
      <c r="G73" s="20">
        <f>E73/D73*100</f>
        <v>68.92052194543298</v>
      </c>
    </row>
    <row r="74" spans="1:7" ht="69" customHeight="1">
      <c r="A74" s="28" t="s">
        <v>164</v>
      </c>
      <c r="B74" s="46">
        <v>501100</v>
      </c>
      <c r="C74" s="44" t="s">
        <v>98</v>
      </c>
      <c r="D74" s="23">
        <v>14</v>
      </c>
      <c r="E74" s="20">
        <v>14</v>
      </c>
      <c r="F74" s="20">
        <f>E74-D74</f>
        <v>0</v>
      </c>
      <c r="G74" s="20">
        <f>E74/D74*100</f>
        <v>100</v>
      </c>
    </row>
    <row r="75" spans="1:12" ht="61.5" customHeight="1">
      <c r="A75" s="79" t="s">
        <v>94</v>
      </c>
      <c r="B75" s="79"/>
      <c r="C75" s="79"/>
      <c r="D75" s="19">
        <f>D72+D70+D64+D63+D62+D59+D57+D65</f>
        <v>14198.8</v>
      </c>
      <c r="E75" s="19">
        <f>E72+E70+E64+E63+E62+E59+E57+E65</f>
        <v>12168.599999999999</v>
      </c>
      <c r="F75" s="19">
        <f>E75-D75</f>
        <v>-2030.2000000000007</v>
      </c>
      <c r="G75" s="19">
        <f>E75/D75*100</f>
        <v>85.70160858664111</v>
      </c>
      <c r="I75" s="75">
        <f>D75-D61</f>
        <v>11515.4</v>
      </c>
      <c r="J75" s="75">
        <f>E75-E61</f>
        <v>10491.999999999998</v>
      </c>
      <c r="K75" s="75"/>
      <c r="L75" s="75"/>
    </row>
    <row r="76" spans="1:7" ht="59.25" customHeight="1">
      <c r="A76" s="79" t="s">
        <v>87</v>
      </c>
      <c r="B76" s="79"/>
      <c r="C76" s="79"/>
      <c r="D76" s="19">
        <f>D54+D75</f>
        <v>103202</v>
      </c>
      <c r="E76" s="19">
        <f>E54+E75</f>
        <v>78191.1</v>
      </c>
      <c r="F76" s="19">
        <f>E76-D76</f>
        <v>-25010.899999999994</v>
      </c>
      <c r="G76" s="19">
        <f>E76/D76*100</f>
        <v>75.76510145152227</v>
      </c>
    </row>
    <row r="78" spans="1:7" s="40" customFormat="1" ht="70.5" customHeight="1">
      <c r="A78" s="98" t="s">
        <v>165</v>
      </c>
      <c r="B78" s="98"/>
      <c r="C78" s="98"/>
      <c r="D78" s="39"/>
      <c r="E78" s="97" t="s">
        <v>166</v>
      </c>
      <c r="F78" s="97"/>
      <c r="G78" s="97"/>
    </row>
    <row r="79" ht="26.25">
      <c r="A79" s="30"/>
    </row>
  </sheetData>
  <mergeCells count="16">
    <mergeCell ref="A4:G4"/>
    <mergeCell ref="A5:G5"/>
    <mergeCell ref="A9:G9"/>
    <mergeCell ref="A38:C38"/>
    <mergeCell ref="E78:G78"/>
    <mergeCell ref="A75:C75"/>
    <mergeCell ref="A76:C76"/>
    <mergeCell ref="A78:C78"/>
    <mergeCell ref="A55:G55"/>
    <mergeCell ref="B46:B47"/>
    <mergeCell ref="D46:D47"/>
    <mergeCell ref="E46:E47"/>
    <mergeCell ref="A54:C54"/>
    <mergeCell ref="F46:F47"/>
    <mergeCell ref="G46:G47"/>
    <mergeCell ref="A46:A47"/>
  </mergeCells>
  <printOptions/>
  <pageMargins left="1.5748031496062993" right="0.31496062992125984" top="0.3937007874015748" bottom="0.3937007874015748" header="0.5118110236220472" footer="0.5118110236220472"/>
  <pageSetup fitToHeight="4" horizontalDpi="600" verticalDpi="600" orientation="portrait" paperSize="9" scale="33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Admin</cp:lastModifiedBy>
  <cp:lastPrinted>2009-10-08T12:46:35Z</cp:lastPrinted>
  <dcterms:created xsi:type="dcterms:W3CDTF">2002-02-06T07:07:37Z</dcterms:created>
  <dcterms:modified xsi:type="dcterms:W3CDTF">2009-10-08T12:47:12Z</dcterms:modified>
  <cp:category/>
  <cp:version/>
  <cp:contentType/>
  <cp:contentStatus/>
</cp:coreProperties>
</file>